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cuments\Downloads\"/>
    </mc:Choice>
  </mc:AlternateContent>
  <xr:revisionPtr revIDLastSave="0" documentId="13_ncr:1_{A20B1B8E-5B8D-411B-9E3D-6B579F17665A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ÍNDICE" sheetId="15" r:id="rId1"/>
    <sheet name="Cuadro 1 " sheetId="14" r:id="rId2"/>
    <sheet name="Cuadro 2 " sheetId="10" r:id="rId3"/>
  </sheets>
  <definedNames>
    <definedName name="_xlnm.Print_Area" localSheetId="1">'Cuadro 1 '!$A$1:$M$33</definedName>
    <definedName name="_xlnm.Print_Area" localSheetId="0">ÍNDICE!$A$1:$M$16</definedName>
    <definedName name="_xlnm.Print_Titles" localSheetId="2">'Cuadro 2 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4" l="1"/>
  <c r="K12" i="14"/>
  <c r="J12" i="10"/>
  <c r="J69" i="10"/>
  <c r="J68" i="10"/>
  <c r="J60" i="10"/>
  <c r="K54" i="10"/>
  <c r="H37" i="10"/>
  <c r="G12" i="10"/>
  <c r="E37" i="10"/>
  <c r="H26" i="14"/>
  <c r="G26" i="14"/>
  <c r="G16" i="14"/>
  <c r="J16" i="14" s="1"/>
  <c r="D16" i="14"/>
  <c r="D26" i="14"/>
  <c r="D27" i="14" s="1"/>
  <c r="K68" i="10"/>
  <c r="K69" i="10"/>
  <c r="K70" i="10"/>
  <c r="L70" i="10" s="1"/>
  <c r="K76" i="10"/>
  <c r="K77" i="10"/>
  <c r="K78" i="10"/>
  <c r="K80" i="10"/>
  <c r="K82" i="10"/>
  <c r="K83" i="10"/>
  <c r="K84" i="10"/>
  <c r="K38" i="10"/>
  <c r="K40" i="10"/>
  <c r="K41" i="10"/>
  <c r="K42" i="10"/>
  <c r="K44" i="10"/>
  <c r="K45" i="10"/>
  <c r="K46" i="10"/>
  <c r="K47" i="10"/>
  <c r="K48" i="10"/>
  <c r="K50" i="10"/>
  <c r="K51" i="10"/>
  <c r="K52" i="10"/>
  <c r="K53" i="10"/>
  <c r="K60" i="10"/>
  <c r="L60" i="10" s="1"/>
  <c r="K62" i="10"/>
  <c r="J84" i="10"/>
  <c r="J83" i="10"/>
  <c r="J82" i="10"/>
  <c r="J80" i="10"/>
  <c r="J78" i="10"/>
  <c r="J77" i="10"/>
  <c r="J76" i="10"/>
  <c r="J70" i="10"/>
  <c r="J62" i="10"/>
  <c r="J54" i="10"/>
  <c r="J53" i="10"/>
  <c r="J52" i="10"/>
  <c r="J51" i="10"/>
  <c r="J50" i="10"/>
  <c r="J48" i="10"/>
  <c r="J47" i="10"/>
  <c r="J46" i="10"/>
  <c r="J45" i="10"/>
  <c r="J44" i="10"/>
  <c r="J42" i="10"/>
  <c r="J41" i="10"/>
  <c r="J40" i="10"/>
  <c r="J38" i="10"/>
  <c r="K17" i="14"/>
  <c r="J13" i="14"/>
  <c r="J12" i="14"/>
  <c r="I17" i="14"/>
  <c r="I18" i="14"/>
  <c r="I19" i="14"/>
  <c r="I20" i="14"/>
  <c r="I22" i="14"/>
  <c r="I23" i="14"/>
  <c r="I25" i="14"/>
  <c r="I13" i="14"/>
  <c r="F17" i="14"/>
  <c r="F18" i="14"/>
  <c r="F19" i="14"/>
  <c r="F21" i="14"/>
  <c r="F23" i="14"/>
  <c r="F25" i="14"/>
  <c r="I41" i="10"/>
  <c r="I42" i="10"/>
  <c r="I44" i="10"/>
  <c r="I45" i="10"/>
  <c r="I46" i="10"/>
  <c r="I47" i="10"/>
  <c r="I48" i="10"/>
  <c r="I50" i="10"/>
  <c r="I51" i="10"/>
  <c r="I52" i="10"/>
  <c r="I53" i="10"/>
  <c r="I54" i="10"/>
  <c r="I60" i="10"/>
  <c r="I68" i="10"/>
  <c r="I69" i="10"/>
  <c r="I76" i="10"/>
  <c r="I77" i="10"/>
  <c r="I78" i="10"/>
  <c r="I80" i="10"/>
  <c r="I84" i="10"/>
  <c r="I38" i="10"/>
  <c r="F40" i="10"/>
  <c r="F41" i="10"/>
  <c r="F42" i="10"/>
  <c r="F44" i="10"/>
  <c r="F45" i="10"/>
  <c r="F46" i="10"/>
  <c r="F47" i="10"/>
  <c r="F48" i="10"/>
  <c r="F50" i="10"/>
  <c r="F52" i="10"/>
  <c r="F53" i="10"/>
  <c r="F54" i="10"/>
  <c r="F62" i="10"/>
  <c r="F68" i="10"/>
  <c r="F70" i="10"/>
  <c r="F77" i="10"/>
  <c r="F78" i="10"/>
  <c r="F80" i="10"/>
  <c r="F82" i="10"/>
  <c r="F83" i="10"/>
  <c r="F38" i="10"/>
  <c r="K18" i="10"/>
  <c r="I13" i="10"/>
  <c r="I15" i="10"/>
  <c r="I16" i="10"/>
  <c r="I17" i="10"/>
  <c r="I22" i="10"/>
  <c r="F13" i="10"/>
  <c r="F15" i="10"/>
  <c r="F16" i="10"/>
  <c r="F17" i="10"/>
  <c r="K22" i="10"/>
  <c r="L22" i="10" s="1"/>
  <c r="K17" i="10"/>
  <c r="K16" i="10"/>
  <c r="K15" i="10"/>
  <c r="K14" i="10"/>
  <c r="K13" i="10"/>
  <c r="J22" i="10"/>
  <c r="J17" i="10"/>
  <c r="J16" i="10"/>
  <c r="J15" i="10"/>
  <c r="J14" i="10"/>
  <c r="J13" i="10"/>
  <c r="E12" i="10"/>
  <c r="E36" i="10" s="1"/>
  <c r="K18" i="14"/>
  <c r="K19" i="14"/>
  <c r="K20" i="14"/>
  <c r="K21" i="14"/>
  <c r="K23" i="14"/>
  <c r="K25" i="14"/>
  <c r="J25" i="14"/>
  <c r="J18" i="14"/>
  <c r="J19" i="14"/>
  <c r="J20" i="14"/>
  <c r="J21" i="14"/>
  <c r="J22" i="14"/>
  <c r="J23" i="14"/>
  <c r="J17" i="14"/>
  <c r="H79" i="10"/>
  <c r="G79" i="10"/>
  <c r="H73" i="10"/>
  <c r="G73" i="10"/>
  <c r="H67" i="10"/>
  <c r="G67" i="10"/>
  <c r="G91" i="10" s="1"/>
  <c r="H55" i="10"/>
  <c r="G55" i="10"/>
  <c r="I55" i="10" s="1"/>
  <c r="H49" i="10"/>
  <c r="G49" i="10"/>
  <c r="H43" i="10"/>
  <c r="G43" i="10"/>
  <c r="G37" i="10"/>
  <c r="G18" i="10"/>
  <c r="J18" i="10" s="1"/>
  <c r="H12" i="10"/>
  <c r="E79" i="10"/>
  <c r="D79" i="10"/>
  <c r="E73" i="10"/>
  <c r="D73" i="10"/>
  <c r="E67" i="10"/>
  <c r="D67" i="10"/>
  <c r="E61" i="10"/>
  <c r="D61" i="10"/>
  <c r="J61" i="10" s="1"/>
  <c r="E49" i="10"/>
  <c r="D49" i="10"/>
  <c r="E43" i="10"/>
  <c r="D43" i="10"/>
  <c r="D37" i="10"/>
  <c r="D12" i="10"/>
  <c r="D36" i="10" s="1"/>
  <c r="K16" i="14" l="1"/>
  <c r="E26" i="14"/>
  <c r="F26" i="14" s="1"/>
  <c r="F22" i="14"/>
  <c r="H16" i="14"/>
  <c r="H27" i="14" s="1"/>
  <c r="I12" i="14"/>
  <c r="F12" i="14"/>
  <c r="E16" i="14"/>
  <c r="K61" i="10"/>
  <c r="L61" i="10" s="1"/>
  <c r="H91" i="10"/>
  <c r="H36" i="10"/>
  <c r="K36" i="10" s="1"/>
  <c r="J73" i="10"/>
  <c r="J67" i="10"/>
  <c r="G36" i="10"/>
  <c r="G92" i="10" s="1"/>
  <c r="J36" i="10"/>
  <c r="E91" i="10"/>
  <c r="K55" i="10"/>
  <c r="L52" i="10"/>
  <c r="L51" i="10"/>
  <c r="L50" i="10"/>
  <c r="L48" i="10"/>
  <c r="L83" i="10"/>
  <c r="L82" i="10"/>
  <c r="D91" i="10"/>
  <c r="J91" i="10" s="1"/>
  <c r="L44" i="10"/>
  <c r="L42" i="10"/>
  <c r="L40" i="10"/>
  <c r="L84" i="10"/>
  <c r="K79" i="10"/>
  <c r="L76" i="10"/>
  <c r="K67" i="10"/>
  <c r="L67" i="10" s="1"/>
  <c r="L62" i="10"/>
  <c r="L46" i="10"/>
  <c r="L47" i="10"/>
  <c r="L45" i="10"/>
  <c r="L41" i="10"/>
  <c r="I18" i="10"/>
  <c r="L16" i="10"/>
  <c r="L23" i="14"/>
  <c r="K26" i="14"/>
  <c r="G27" i="14"/>
  <c r="J26" i="14"/>
  <c r="L13" i="14"/>
  <c r="L22" i="14"/>
  <c r="L21" i="14"/>
  <c r="L19" i="14"/>
  <c r="F16" i="14"/>
  <c r="I73" i="10"/>
  <c r="K73" i="10"/>
  <c r="L73" i="10" s="1"/>
  <c r="I67" i="10"/>
  <c r="K49" i="10"/>
  <c r="K43" i="10"/>
  <c r="I43" i="10"/>
  <c r="I37" i="10"/>
  <c r="I12" i="10"/>
  <c r="F67" i="10"/>
  <c r="L54" i="10"/>
  <c r="L53" i="10"/>
  <c r="L15" i="10"/>
  <c r="L13" i="10"/>
  <c r="J79" i="10"/>
  <c r="J55" i="10"/>
  <c r="J49" i="10"/>
  <c r="I49" i="10"/>
  <c r="J43" i="10"/>
  <c r="J37" i="10"/>
  <c r="L18" i="10"/>
  <c r="L80" i="10"/>
  <c r="F79" i="10"/>
  <c r="L78" i="10"/>
  <c r="F73" i="10"/>
  <c r="L77" i="10"/>
  <c r="L69" i="10"/>
  <c r="L68" i="10"/>
  <c r="F61" i="10"/>
  <c r="F49" i="10"/>
  <c r="F43" i="10"/>
  <c r="F37" i="10"/>
  <c r="L38" i="10"/>
  <c r="I79" i="10"/>
  <c r="K12" i="10"/>
  <c r="L17" i="10"/>
  <c r="F12" i="10"/>
  <c r="L20" i="14"/>
  <c r="L18" i="14"/>
  <c r="L17" i="14"/>
  <c r="L12" i="14"/>
  <c r="L25" i="14"/>
  <c r="K37" i="10"/>
  <c r="L55" i="10" l="1"/>
  <c r="K27" i="14"/>
  <c r="E27" i="14"/>
  <c r="F27" i="14" s="1"/>
  <c r="I16" i="14"/>
  <c r="K91" i="10"/>
  <c r="H92" i="10"/>
  <c r="L79" i="10"/>
  <c r="E92" i="10"/>
  <c r="D92" i="10"/>
  <c r="J92" i="10" s="1"/>
  <c r="L49" i="10"/>
  <c r="L26" i="14"/>
  <c r="J27" i="14"/>
  <c r="L12" i="10"/>
  <c r="I91" i="10"/>
  <c r="L37" i="10"/>
  <c r="F36" i="10"/>
  <c r="L43" i="10"/>
  <c r="F91" i="10"/>
  <c r="I36" i="10"/>
  <c r="L27" i="14" l="1"/>
  <c r="K92" i="10"/>
  <c r="I92" i="10"/>
  <c r="L91" i="10"/>
  <c r="L36" i="10"/>
  <c r="F92" i="10"/>
  <c r="L92" i="10" l="1"/>
  <c r="I26" i="14"/>
  <c r="L16" i="14"/>
  <c r="I27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10" authorId="0" shapeId="0" xr:uid="{BD8AA477-F660-494C-BE37-014545C8389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aquí hay que expresar que es llaegada mas salida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10" authorId="0" shapeId="0" xr:uid="{A1F9B559-5122-4655-AC19-75DB1AAE6B12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es suma de llegada y salida. Hay que hacr explicito</t>
        </r>
      </text>
    </comment>
  </commentList>
</comments>
</file>

<file path=xl/sharedStrings.xml><?xml version="1.0" encoding="utf-8"?>
<sst xmlns="http://schemas.openxmlformats.org/spreadsheetml/2006/main" count="152" uniqueCount="53">
  <si>
    <t>Pacifico</t>
  </si>
  <si>
    <t>Buenaventura</t>
  </si>
  <si>
    <t>Tumaco</t>
  </si>
  <si>
    <t>Caribe</t>
  </si>
  <si>
    <t>Barranquilla</t>
  </si>
  <si>
    <t>Santa Marta</t>
  </si>
  <si>
    <t>Cartagena</t>
  </si>
  <si>
    <t>Riohacha</t>
  </si>
  <si>
    <t>Turbo</t>
  </si>
  <si>
    <t>Coveñas</t>
  </si>
  <si>
    <t>Puerto Bolívar</t>
  </si>
  <si>
    <t>San Andrés</t>
  </si>
  <si>
    <t>Providencia</t>
  </si>
  <si>
    <t>Guapi</t>
  </si>
  <si>
    <t>Bahia Solano</t>
  </si>
  <si>
    <t>Movimiento</t>
  </si>
  <si>
    <t>Llegada</t>
  </si>
  <si>
    <t>Salida</t>
  </si>
  <si>
    <t>General Contenedorizada</t>
  </si>
  <si>
    <t>General Refrigerada</t>
  </si>
  <si>
    <t>General Seca</t>
  </si>
  <si>
    <t>Granel Liquido</t>
  </si>
  <si>
    <t>Granel Seco</t>
  </si>
  <si>
    <t>Puerto / Tipo de Carga</t>
  </si>
  <si>
    <t>CUADRO 1</t>
  </si>
  <si>
    <t>CUADRO 2</t>
  </si>
  <si>
    <t>FORMATO
CUADROS DE SALIDA MOVIMIENTO DE CARGA VÍA MARÍTIMA</t>
  </si>
  <si>
    <r>
      <t xml:space="preserve"> Proceso / Subproceso:</t>
    </r>
    <r>
      <rPr>
        <sz val="9"/>
        <rFont val="Arial"/>
        <family val="2"/>
      </rPr>
      <t xml:space="preserve"> G2-01 GESTION DE LA INFORMACIÓN ESTADISTICA
 </t>
    </r>
    <r>
      <rPr>
        <b/>
        <sz val="9"/>
        <rFont val="Arial"/>
        <family val="2"/>
      </rPr>
      <t>Código:</t>
    </r>
    <r>
      <rPr>
        <sz val="9"/>
        <rFont val="Arial"/>
        <family val="2"/>
      </rPr>
      <t xml:space="preserve"> G2-01-FOR-037
 </t>
    </r>
    <r>
      <rPr>
        <b/>
        <sz val="9"/>
        <rFont val="Arial"/>
        <family val="2"/>
      </rPr>
      <t>Versión:</t>
    </r>
    <r>
      <rPr>
        <sz val="9"/>
        <rFont val="Arial"/>
        <family val="2"/>
      </rPr>
      <t xml:space="preserve"> 0</t>
    </r>
  </si>
  <si>
    <r>
      <t xml:space="preserve"> Proceso / Subproceso:</t>
    </r>
    <r>
      <rPr>
        <sz val="9"/>
        <color rgb="FF000000"/>
        <rFont val="Arial"/>
        <family val="2"/>
      </rPr>
      <t xml:space="preserve"> G2-01 GESTION DE LA INFORMACIÓN ESTADISTICA
 </t>
    </r>
    <r>
      <rPr>
        <b/>
        <sz val="9"/>
        <color rgb="FF000000"/>
        <rFont val="Arial"/>
        <family val="2"/>
      </rPr>
      <t>Código:</t>
    </r>
    <r>
      <rPr>
        <sz val="9"/>
        <color rgb="FF000000"/>
        <rFont val="Arial"/>
        <family val="2"/>
      </rPr>
      <t xml:space="preserve"> G2-02-FOR-037
 </t>
    </r>
    <r>
      <rPr>
        <b/>
        <sz val="9"/>
        <color rgb="FF000000"/>
        <rFont val="Arial"/>
        <family val="2"/>
      </rPr>
      <t>Versión:</t>
    </r>
    <r>
      <rPr>
        <sz val="9"/>
        <color rgb="FF000000"/>
        <rFont val="Arial"/>
        <family val="2"/>
      </rPr>
      <t xml:space="preserve"> 0</t>
    </r>
  </si>
  <si>
    <t>CUADROS DE SALIDA MOVIMIENTO DE CARGA VÍA MARÍTIMA</t>
  </si>
  <si>
    <t>Cuadro 1</t>
  </si>
  <si>
    <t>Puerto</t>
  </si>
  <si>
    <r>
      <t xml:space="preserve">Turbo </t>
    </r>
    <r>
      <rPr>
        <sz val="11"/>
        <color theme="1"/>
        <rFont val="Calibri"/>
        <family val="2"/>
        <scheme val="minor"/>
      </rPr>
      <t>Urabá y el Darién</t>
    </r>
  </si>
  <si>
    <t>Subtotal Caribe</t>
  </si>
  <si>
    <t>Bahía Solano</t>
  </si>
  <si>
    <t>Subtotal Pacifico</t>
  </si>
  <si>
    <t>Total Nacional</t>
  </si>
  <si>
    <t xml:space="preserve">Total Nacional </t>
  </si>
  <si>
    <t>Cuadro 2</t>
  </si>
  <si>
    <t>Total de Carga</t>
  </si>
  <si>
    <t>Mes del año anterior</t>
  </si>
  <si>
    <t>Mes del año actual</t>
  </si>
  <si>
    <t>Variaciòn</t>
  </si>
  <si>
    <r>
      <t xml:space="preserve"> Proceso / Subproceso:</t>
    </r>
    <r>
      <rPr>
        <sz val="9"/>
        <rFont val="Arial"/>
        <family val="2"/>
      </rPr>
      <t xml:space="preserve"> G2-01 GESTION DE LA INFORMACIÓN ESTADISTICA
 </t>
    </r>
    <r>
      <rPr>
        <b/>
        <sz val="9"/>
        <rFont val="Arial"/>
        <family val="2"/>
      </rPr>
      <t>Código:</t>
    </r>
    <r>
      <rPr>
        <sz val="9"/>
        <rFont val="Arial"/>
        <family val="2"/>
      </rPr>
      <t xml:space="preserve"> G2-02-FOR-037
 </t>
    </r>
    <r>
      <rPr>
        <b/>
        <sz val="9"/>
        <rFont val="Arial"/>
        <family val="2"/>
      </rPr>
      <t>Versión:</t>
    </r>
    <r>
      <rPr>
        <sz val="9"/>
        <rFont val="Arial"/>
        <family val="2"/>
      </rPr>
      <t xml:space="preserve"> 0</t>
    </r>
  </si>
  <si>
    <t>Cantidad de carga movilizada en el transporte marítimo internacional expresada en Tonelada Métricas - TM, y su variaciòn interanual, por tipo de movimiento según litoral, puerto y tipo de carga.</t>
  </si>
  <si>
    <r>
      <t xml:space="preserve">Fuente: </t>
    </r>
    <r>
      <rPr>
        <sz val="9"/>
        <rFont val="Arial"/>
        <family val="2"/>
      </rPr>
      <t>DIMAR. Registro de Movimiento de carga vía marítima</t>
    </r>
  </si>
  <si>
    <t>Cantidad de carga movilizada en el transporte marítimo internacional expresada en Tonelada Métricas - TM, y su variaciòn interanual, por tipo de movimiento según litoral y puerto.</t>
  </si>
  <si>
    <t>Litoral</t>
  </si>
  <si>
    <t>Nota: En los campos donde no se registran datos, es debido a que en este periodo no se presentaron movimientos de carga en dichos puertos</t>
  </si>
  <si>
    <t>General Contenedorizada: Se entienden por los bienes, productos, mercancías y artículos de cualquier clase transportados en los contenedores. 
General Refrigerada: Aquella que contiene productos que requieren de una temperatura específica, diferente a la temperatura ambiente
General Seca: Es toda carga notarizada, contenedorizada, paletizada, o semejante, refrigerada o no, o que esté embalada en cualquier forma, así como los contenedores vacíos u otras formas de empaque reutilizables.
Granel Liquido: Líquidos embarcados o desembarcados a través de tuberías y/o mangas.
Granel Seco: Cualquier material, que no sea líquido ni gaseoso, que consiste en una combinación de partículas, gránulos o cualquier pieza más grande de material, generalmente de composición uniforme, que se carga directamente en los espacios de carga de un buque sin ninguna forma intermedia de contención.</t>
  </si>
  <si>
    <t>Cantidad de carga movilizada en el transporte marítimo internacional expresada en Tonelada Métricas - TM, y su variaciòn interanual, por tipo de movimiento según litoral y puerto.
Junio del año 2024 / año 2023</t>
  </si>
  <si>
    <r>
      <t xml:space="preserve">Cantidad de carga movilizada en el transporte marítimo internacional expresada en Tonelada Métricas - TM, y su variaciòn interanual, por tipo de movimiento según litoral, puerto y tipo de carga.
Mes de junio_ del año  </t>
    </r>
    <r>
      <rPr>
        <b/>
        <u/>
        <sz val="11"/>
        <color theme="1"/>
        <rFont val="Calibri"/>
        <family val="2"/>
        <scheme val="minor"/>
      </rPr>
      <t>2024</t>
    </r>
    <r>
      <rPr>
        <b/>
        <sz val="11"/>
        <color theme="1"/>
        <rFont val="Calibri"/>
        <family val="2"/>
        <scheme val="minor"/>
      </rPr>
      <t>_</t>
    </r>
  </si>
  <si>
    <t xml:space="preserve">CONTENIDO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</si>
</sst>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0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0" fontId="10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10" fillId="2" borderId="1" xfId="4" applyFill="1" applyBorder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 wrapText="1"/>
    </xf>
    <xf numFmtId="0" fontId="0" fillId="2" borderId="0" xfId="0" applyFill="1" applyAlignment="1">
      <alignment horizontal="center"/>
    </xf>
    <xf numFmtId="165" fontId="2" fillId="2" borderId="0" xfId="1" applyNumberFormat="1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8" fillId="2" borderId="25" xfId="0" applyFont="1" applyFill="1" applyBorder="1" applyAlignment="1">
      <alignment horizontal="right" vertical="center"/>
    </xf>
    <xf numFmtId="0" fontId="9" fillId="2" borderId="25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right" vertical="center"/>
    </xf>
    <xf numFmtId="0" fontId="2" fillId="3" borderId="59" xfId="0" applyFont="1" applyFill="1" applyBorder="1" applyAlignment="1">
      <alignment horizontal="right" vertical="center"/>
    </xf>
    <xf numFmtId="0" fontId="9" fillId="2" borderId="25" xfId="0" applyFont="1" applyFill="1" applyBorder="1" applyAlignment="1">
      <alignment vertical="center"/>
    </xf>
    <xf numFmtId="0" fontId="0" fillId="2" borderId="30" xfId="0" applyFill="1" applyBorder="1"/>
    <xf numFmtId="0" fontId="6" fillId="2" borderId="18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41" fontId="2" fillId="2" borderId="1" xfId="1" applyNumberFormat="1" applyFont="1" applyFill="1" applyBorder="1" applyAlignment="1">
      <alignment horizontal="center" vertical="center"/>
    </xf>
    <xf numFmtId="41" fontId="2" fillId="2" borderId="27" xfId="1" applyNumberFormat="1" applyFont="1" applyFill="1" applyBorder="1" applyAlignment="1">
      <alignment horizontal="center" vertical="center"/>
    </xf>
    <xf numFmtId="41" fontId="2" fillId="3" borderId="45" xfId="1" applyNumberFormat="1" applyFont="1" applyFill="1" applyBorder="1" applyAlignment="1">
      <alignment horizontal="center" vertical="center"/>
    </xf>
    <xf numFmtId="41" fontId="2" fillId="3" borderId="1" xfId="1" applyNumberFormat="1" applyFont="1" applyFill="1" applyBorder="1" applyAlignment="1">
      <alignment horizontal="center" vertical="center"/>
    </xf>
    <xf numFmtId="41" fontId="2" fillId="3" borderId="60" xfId="1" applyNumberFormat="1" applyFont="1" applyFill="1" applyBorder="1" applyAlignment="1">
      <alignment horizontal="center" vertical="center"/>
    </xf>
    <xf numFmtId="41" fontId="2" fillId="3" borderId="43" xfId="1" applyNumberFormat="1" applyFont="1" applyFill="1" applyBorder="1" applyAlignment="1">
      <alignment horizontal="center" vertical="center"/>
    </xf>
    <xf numFmtId="41" fontId="2" fillId="3" borderId="47" xfId="1" applyNumberFormat="1" applyFont="1" applyFill="1" applyBorder="1" applyAlignment="1">
      <alignment horizontal="center" vertical="center"/>
    </xf>
    <xf numFmtId="2" fontId="0" fillId="3" borderId="28" xfId="5" applyNumberFormat="1" applyFont="1" applyFill="1" applyBorder="1" applyAlignment="1">
      <alignment vertical="center"/>
    </xf>
    <xf numFmtId="41" fontId="1" fillId="2" borderId="1" xfId="1" applyNumberFormat="1" applyFont="1" applyFill="1" applyBorder="1" applyAlignment="1">
      <alignment horizontal="center" vertical="center"/>
    </xf>
    <xf numFmtId="41" fontId="0" fillId="0" borderId="1" xfId="0" applyNumberFormat="1" applyBorder="1"/>
    <xf numFmtId="41" fontId="2" fillId="2" borderId="67" xfId="1" applyNumberFormat="1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top"/>
    </xf>
    <xf numFmtId="43" fontId="1" fillId="2" borderId="1" xfId="1" applyNumberFormat="1" applyFont="1" applyFill="1" applyBorder="1" applyAlignment="1">
      <alignment horizontal="center" vertical="center"/>
    </xf>
    <xf numFmtId="2" fontId="0" fillId="3" borderId="46" xfId="5" applyNumberFormat="1" applyFont="1" applyFill="1" applyBorder="1" applyAlignment="1">
      <alignment vertical="center"/>
    </xf>
    <xf numFmtId="2" fontId="1" fillId="2" borderId="1" xfId="5" applyNumberFormat="1" applyFont="1" applyFill="1" applyBorder="1" applyAlignment="1">
      <alignment vertical="center"/>
    </xf>
    <xf numFmtId="0" fontId="0" fillId="2" borderId="1" xfId="0" applyFill="1" applyBorder="1"/>
    <xf numFmtId="0" fontId="0" fillId="2" borderId="12" xfId="0" applyFill="1" applyBorder="1" applyAlignment="1">
      <alignment vertical="center"/>
    </xf>
    <xf numFmtId="41" fontId="1" fillId="2" borderId="40" xfId="1" applyNumberFormat="1" applyFont="1" applyFill="1" applyBorder="1" applyAlignment="1">
      <alignment horizontal="center" vertical="center"/>
    </xf>
    <xf numFmtId="2" fontId="1" fillId="2" borderId="40" xfId="5" applyNumberFormat="1" applyFont="1" applyFill="1" applyBorder="1" applyAlignment="1">
      <alignment vertical="center"/>
    </xf>
    <xf numFmtId="0" fontId="0" fillId="0" borderId="39" xfId="0" applyBorder="1" applyAlignment="1">
      <alignment vertical="center"/>
    </xf>
    <xf numFmtId="41" fontId="1" fillId="2" borderId="67" xfId="1" applyNumberFormat="1" applyFont="1" applyFill="1" applyBorder="1" applyAlignment="1">
      <alignment horizontal="center" vertical="center"/>
    </xf>
    <xf numFmtId="2" fontId="1" fillId="2" borderId="67" xfId="5" applyNumberFormat="1" applyFont="1" applyFill="1" applyBorder="1" applyAlignment="1">
      <alignment vertical="center"/>
    </xf>
    <xf numFmtId="43" fontId="1" fillId="2" borderId="67" xfId="1" applyNumberFormat="1" applyFont="1" applyFill="1" applyBorder="1" applyAlignment="1">
      <alignment horizontal="center" vertical="center"/>
    </xf>
    <xf numFmtId="2" fontId="0" fillId="3" borderId="60" xfId="5" applyNumberFormat="1" applyFont="1" applyFill="1" applyBorder="1" applyAlignment="1">
      <alignment vertical="center"/>
    </xf>
    <xf numFmtId="43" fontId="2" fillId="3" borderId="60" xfId="1" applyNumberFormat="1" applyFont="1" applyFill="1" applyBorder="1" applyAlignment="1">
      <alignment horizontal="center" vertical="center"/>
    </xf>
    <xf numFmtId="0" fontId="0" fillId="2" borderId="39" xfId="0" applyFill="1" applyBorder="1" applyAlignment="1">
      <alignment vertical="center"/>
    </xf>
    <xf numFmtId="0" fontId="9" fillId="3" borderId="38" xfId="0" applyFont="1" applyFill="1" applyBorder="1" applyAlignment="1">
      <alignment horizontal="center" vertical="center"/>
    </xf>
    <xf numFmtId="165" fontId="2" fillId="3" borderId="27" xfId="1" applyNumberFormat="1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2" fontId="6" fillId="2" borderId="0" xfId="3" applyNumberFormat="1" applyFont="1" applyFill="1" applyAlignment="1">
      <alignment horizontal="left" vertical="center" wrapText="1"/>
    </xf>
    <xf numFmtId="2" fontId="2" fillId="3" borderId="28" xfId="0" applyNumberFormat="1" applyFont="1" applyFill="1" applyBorder="1" applyAlignment="1">
      <alignment horizontal="center" vertical="center"/>
    </xf>
    <xf numFmtId="2" fontId="0" fillId="2" borderId="0" xfId="0" applyNumberFormat="1" applyFill="1"/>
    <xf numFmtId="2" fontId="1" fillId="2" borderId="36" xfId="5" applyNumberFormat="1" applyFont="1" applyFill="1" applyBorder="1" applyAlignment="1">
      <alignment vertical="center"/>
    </xf>
    <xf numFmtId="2" fontId="1" fillId="2" borderId="68" xfId="5" applyNumberFormat="1" applyFont="1" applyFill="1" applyBorder="1" applyAlignment="1">
      <alignment vertical="center"/>
    </xf>
    <xf numFmtId="2" fontId="1" fillId="2" borderId="42" xfId="5" applyNumberFormat="1" applyFont="1" applyFill="1" applyBorder="1" applyAlignment="1">
      <alignment vertical="center"/>
    </xf>
    <xf numFmtId="2" fontId="0" fillId="3" borderId="61" xfId="5" applyNumberFormat="1" applyFont="1" applyFill="1" applyBorder="1" applyAlignment="1">
      <alignment vertical="center"/>
    </xf>
    <xf numFmtId="0" fontId="9" fillId="2" borderId="69" xfId="0" applyFont="1" applyFill="1" applyBorder="1" applyAlignment="1">
      <alignment vertical="center"/>
    </xf>
    <xf numFmtId="4" fontId="0" fillId="0" borderId="4" xfId="0" applyNumberFormat="1" applyBorder="1" applyAlignment="1">
      <alignment vertical="top"/>
    </xf>
    <xf numFmtId="0" fontId="8" fillId="2" borderId="24" xfId="0" applyFont="1" applyFill="1" applyBorder="1" applyAlignment="1">
      <alignment horizontal="right" vertical="center"/>
    </xf>
    <xf numFmtId="2" fontId="1" fillId="2" borderId="67" xfId="5" applyNumberFormat="1" applyFont="1" applyFill="1" applyBorder="1" applyAlignment="1">
      <alignment horizontal="right" vertical="center"/>
    </xf>
    <xf numFmtId="2" fontId="1" fillId="2" borderId="1" xfId="5" applyNumberFormat="1" applyFont="1" applyFill="1" applyBorder="1" applyAlignment="1">
      <alignment horizontal="right" vertical="center"/>
    </xf>
    <xf numFmtId="2" fontId="1" fillId="2" borderId="40" xfId="5" applyNumberFormat="1" applyFont="1" applyFill="1" applyBorder="1" applyAlignment="1">
      <alignment horizontal="right" vertical="center"/>
    </xf>
    <xf numFmtId="2" fontId="1" fillId="3" borderId="60" xfId="5" applyNumberFormat="1" applyFont="1" applyFill="1" applyBorder="1" applyAlignment="1">
      <alignment horizontal="right" vertical="center"/>
    </xf>
    <xf numFmtId="2" fontId="2" fillId="2" borderId="67" xfId="5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vertical="center"/>
    </xf>
    <xf numFmtId="2" fontId="0" fillId="0" borderId="0" xfId="0" applyNumberFormat="1"/>
    <xf numFmtId="2" fontId="1" fillId="3" borderId="61" xfId="5" applyNumberFormat="1" applyFont="1" applyFill="1" applyBorder="1" applyAlignment="1">
      <alignment horizontal="right" vertical="center"/>
    </xf>
    <xf numFmtId="2" fontId="1" fillId="2" borderId="36" xfId="5" applyNumberFormat="1" applyFont="1" applyFill="1" applyBorder="1" applyAlignment="1">
      <alignment horizontal="right" vertical="center"/>
    </xf>
    <xf numFmtId="2" fontId="2" fillId="2" borderId="1" xfId="5" applyNumberFormat="1" applyFont="1" applyFill="1" applyBorder="1" applyAlignment="1">
      <alignment horizontal="right" vertical="center"/>
    </xf>
    <xf numFmtId="2" fontId="2" fillId="2" borderId="40" xfId="5" applyNumberFormat="1" applyFont="1" applyFill="1" applyBorder="1" applyAlignment="1">
      <alignment horizontal="right" vertical="center"/>
    </xf>
    <xf numFmtId="2" fontId="1" fillId="3" borderId="46" xfId="5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left" vertical="center" wrapText="1"/>
    </xf>
    <xf numFmtId="0" fontId="5" fillId="2" borderId="6" xfId="3" applyFont="1" applyFill="1" applyBorder="1" applyAlignment="1">
      <alignment horizontal="left" vertical="center" wrapText="1"/>
    </xf>
    <xf numFmtId="0" fontId="5" fillId="2" borderId="0" xfId="3" applyFont="1" applyFill="1" applyAlignment="1">
      <alignment horizontal="left" vertical="center" wrapText="1"/>
    </xf>
    <xf numFmtId="0" fontId="5" fillId="2" borderId="7" xfId="3" applyFont="1" applyFill="1" applyBorder="1" applyAlignment="1">
      <alignment horizontal="left" vertical="center" wrapText="1"/>
    </xf>
    <xf numFmtId="0" fontId="5" fillId="2" borderId="8" xfId="3" applyFont="1" applyFill="1" applyBorder="1" applyAlignment="1">
      <alignment horizontal="left" vertical="center" wrapText="1"/>
    </xf>
    <xf numFmtId="0" fontId="11" fillId="2" borderId="9" xfId="3" applyFont="1" applyFill="1" applyBorder="1" applyAlignment="1">
      <alignment horizontal="left" vertical="center" wrapText="1"/>
    </xf>
    <xf numFmtId="0" fontId="6" fillId="2" borderId="10" xfId="3" applyFont="1" applyFill="1" applyBorder="1" applyAlignment="1">
      <alignment horizontal="left" vertical="center" wrapText="1"/>
    </xf>
    <xf numFmtId="0" fontId="6" fillId="2" borderId="6" xfId="3" applyFont="1" applyFill="1" applyBorder="1" applyAlignment="1">
      <alignment horizontal="left" vertical="center" wrapText="1"/>
    </xf>
    <xf numFmtId="0" fontId="6" fillId="2" borderId="0" xfId="3" applyFont="1" applyFill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2" fillId="2" borderId="63" xfId="0" applyFont="1" applyFill="1" applyBorder="1" applyAlignment="1">
      <alignment horizontal="left" vertical="center"/>
    </xf>
    <xf numFmtId="0" fontId="12" fillId="2" borderId="39" xfId="0" applyFont="1" applyFill="1" applyBorder="1" applyAlignment="1">
      <alignment horizontal="left" vertical="center"/>
    </xf>
    <xf numFmtId="0" fontId="12" fillId="2" borderId="64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2" fillId="3" borderId="44" xfId="0" applyFont="1" applyFill="1" applyBorder="1" applyAlignment="1">
      <alignment horizontal="right" vertical="center"/>
    </xf>
    <xf numFmtId="0" fontId="2" fillId="3" borderId="16" xfId="0" applyFont="1" applyFill="1" applyBorder="1" applyAlignment="1">
      <alignment horizontal="right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30" xfId="0" applyFill="1" applyBorder="1" applyAlignment="1">
      <alignment horizontal="center"/>
    </xf>
    <xf numFmtId="0" fontId="6" fillId="2" borderId="29" xfId="3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center" vertical="top"/>
    </xf>
    <xf numFmtId="0" fontId="2" fillId="4" borderId="21" xfId="0" applyFont="1" applyFill="1" applyBorder="1" applyAlignment="1">
      <alignment horizontal="center" vertical="top"/>
    </xf>
    <xf numFmtId="0" fontId="2" fillId="4" borderId="22" xfId="0" applyFont="1" applyFill="1" applyBorder="1" applyAlignment="1">
      <alignment horizontal="center" vertical="top"/>
    </xf>
    <xf numFmtId="0" fontId="9" fillId="4" borderId="20" xfId="0" applyFont="1" applyFill="1" applyBorder="1" applyAlignment="1">
      <alignment horizontal="center" vertical="top" wrapText="1"/>
    </xf>
    <xf numFmtId="0" fontId="9" fillId="4" borderId="21" xfId="0" applyFont="1" applyFill="1" applyBorder="1" applyAlignment="1">
      <alignment horizontal="center" vertical="top" wrapText="1"/>
    </xf>
    <xf numFmtId="0" fontId="9" fillId="4" borderId="22" xfId="0" applyFont="1" applyFill="1" applyBorder="1" applyAlignment="1">
      <alignment horizontal="center" vertical="top" wrapText="1"/>
    </xf>
    <xf numFmtId="0" fontId="2" fillId="3" borderId="56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5" fillId="2" borderId="65" xfId="3" applyFont="1" applyFill="1" applyBorder="1" applyAlignment="1">
      <alignment horizontal="left" vertical="center" wrapText="1"/>
    </xf>
    <xf numFmtId="0" fontId="5" fillId="2" borderId="39" xfId="3" applyFont="1" applyFill="1" applyBorder="1" applyAlignment="1">
      <alignment horizontal="left" vertical="center" wrapText="1"/>
    </xf>
    <xf numFmtId="0" fontId="5" fillId="2" borderId="15" xfId="3" applyFont="1" applyFill="1" applyBorder="1" applyAlignment="1">
      <alignment horizontal="left" vertical="center" wrapText="1"/>
    </xf>
    <xf numFmtId="0" fontId="5" fillId="2" borderId="66" xfId="3" applyFont="1" applyFill="1" applyBorder="1" applyAlignment="1">
      <alignment horizontal="left" vertical="center" wrapText="1"/>
    </xf>
    <xf numFmtId="0" fontId="5" fillId="2" borderId="53" xfId="3" applyFont="1" applyFill="1" applyBorder="1" applyAlignment="1">
      <alignment horizontal="left" vertical="center" wrapText="1"/>
    </xf>
    <xf numFmtId="0" fontId="5" fillId="2" borderId="31" xfId="3" applyFont="1" applyFill="1" applyBorder="1" applyAlignment="1">
      <alignment horizontal="left" vertical="center" wrapText="1"/>
    </xf>
    <xf numFmtId="0" fontId="6" fillId="2" borderId="5" xfId="3" applyFont="1" applyFill="1" applyBorder="1" applyAlignment="1">
      <alignment horizontal="left" vertical="center" wrapText="1"/>
    </xf>
    <xf numFmtId="0" fontId="6" fillId="2" borderId="39" xfId="3" applyFont="1" applyFill="1" applyBorder="1" applyAlignment="1">
      <alignment horizontal="left" vertical="center" wrapText="1"/>
    </xf>
    <xf numFmtId="0" fontId="6" fillId="2" borderId="15" xfId="3" applyFont="1" applyFill="1" applyBorder="1" applyAlignment="1">
      <alignment horizontal="left" vertical="center" wrapText="1"/>
    </xf>
    <xf numFmtId="0" fontId="6" fillId="2" borderId="4" xfId="3" applyFont="1" applyFill="1" applyBorder="1" applyAlignment="1">
      <alignment horizontal="left" vertical="center" wrapText="1"/>
    </xf>
    <xf numFmtId="0" fontId="6" fillId="2" borderId="3" xfId="3" applyFont="1" applyFill="1" applyBorder="1" applyAlignment="1">
      <alignment horizontal="left" vertical="center" wrapText="1"/>
    </xf>
    <xf numFmtId="0" fontId="6" fillId="2" borderId="2" xfId="3" applyFont="1" applyFill="1" applyBorder="1" applyAlignment="1">
      <alignment horizontal="left" vertical="center" wrapText="1"/>
    </xf>
    <xf numFmtId="0" fontId="6" fillId="2" borderId="32" xfId="3" applyFont="1" applyFill="1" applyBorder="1" applyAlignment="1">
      <alignment horizontal="left" vertical="center" wrapText="1"/>
    </xf>
    <xf numFmtId="0" fontId="6" fillId="2" borderId="12" xfId="3" applyFont="1" applyFill="1" applyBorder="1" applyAlignment="1">
      <alignment horizontal="left" vertical="center" wrapText="1"/>
    </xf>
    <xf numFmtId="0" fontId="6" fillId="2" borderId="11" xfId="3" applyFont="1" applyFill="1" applyBorder="1" applyAlignment="1">
      <alignment horizontal="left" vertical="center" wrapText="1"/>
    </xf>
    <xf numFmtId="0" fontId="2" fillId="4" borderId="44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52" xfId="0" applyFont="1" applyFill="1" applyBorder="1" applyAlignment="1">
      <alignment horizontal="center" vertical="top" wrapText="1"/>
    </xf>
    <xf numFmtId="0" fontId="2" fillId="3" borderId="41" xfId="0" applyFont="1" applyFill="1" applyBorder="1" applyAlignment="1">
      <alignment horizontal="center" vertical="center"/>
    </xf>
    <xf numFmtId="0" fontId="2" fillId="3" borderId="70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right" vertical="center"/>
    </xf>
    <xf numFmtId="0" fontId="2" fillId="3" borderId="62" xfId="0" applyFont="1" applyFill="1" applyBorder="1" applyAlignment="1">
      <alignment horizontal="right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</cellXfs>
  <cellStyles count="6">
    <cellStyle name="Hipervínculo" xfId="4" builtinId="8"/>
    <cellStyle name="Millares" xfId="1" builtinId="3"/>
    <cellStyle name="Normal" xfId="0" builtinId="0"/>
    <cellStyle name="Normal 13" xfId="2" xr:uid="{00000000-0005-0000-0000-000002000000}"/>
    <cellStyle name="Normal 4" xfId="3" xr:uid="{00000000-0005-0000-0000-000003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69907</xdr:colOff>
      <xdr:row>0</xdr:row>
      <xdr:rowOff>141697</xdr:rowOff>
    </xdr:from>
    <xdr:to>
      <xdr:col>4</xdr:col>
      <xdr:colOff>639163</xdr:colOff>
      <xdr:row>5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9C5BC46-4ACB-423A-B230-5BDA559B8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907" y="141697"/>
          <a:ext cx="2855256" cy="887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0</xdr:row>
      <xdr:rowOff>0</xdr:rowOff>
    </xdr:from>
    <xdr:to>
      <xdr:col>4</xdr:col>
      <xdr:colOff>0</xdr:colOff>
      <xdr:row>5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7ABB7AB8-1EF9-4CA1-8546-C3E4B9393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0"/>
          <a:ext cx="28384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296333</xdr:colOff>
      <xdr:row>0</xdr:row>
      <xdr:rowOff>47625</xdr:rowOff>
    </xdr:from>
    <xdr:to>
      <xdr:col>2</xdr:col>
      <xdr:colOff>2323042</xdr:colOff>
      <xdr:row>4</xdr:row>
      <xdr:rowOff>158750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0" y="47625"/>
          <a:ext cx="2788709" cy="1021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FB47-4AE5-49FD-A459-2017B68A7521}">
  <sheetPr>
    <pageSetUpPr fitToPage="1"/>
  </sheetPr>
  <dimension ref="A1:AR42"/>
  <sheetViews>
    <sheetView zoomScaleNormal="100" workbookViewId="0">
      <selection activeCell="B8" sqref="B8:L8"/>
    </sheetView>
  </sheetViews>
  <sheetFormatPr baseColWidth="10" defaultRowHeight="15" x14ac:dyDescent="0.25"/>
  <cols>
    <col min="13" max="44" width="11.42578125" style="2"/>
  </cols>
  <sheetData>
    <row r="1" spans="1:12" s="2" customFormat="1" ht="15" customHeight="1" x14ac:dyDescent="0.25">
      <c r="F1" s="72" t="s">
        <v>26</v>
      </c>
      <c r="G1" s="73"/>
      <c r="H1" s="73"/>
      <c r="I1" s="73"/>
      <c r="J1" s="73"/>
      <c r="K1" s="73"/>
      <c r="L1" s="73"/>
    </row>
    <row r="2" spans="1:12" s="2" customFormat="1" ht="15" customHeight="1" x14ac:dyDescent="0.25">
      <c r="F2" s="74"/>
      <c r="G2" s="75"/>
      <c r="H2" s="75"/>
      <c r="I2" s="75"/>
      <c r="J2" s="75"/>
      <c r="K2" s="75"/>
      <c r="L2" s="75"/>
    </row>
    <row r="3" spans="1:12" s="2" customFormat="1" ht="15" customHeight="1" x14ac:dyDescent="0.25">
      <c r="F3" s="76" t="s">
        <v>28</v>
      </c>
      <c r="G3" s="77"/>
      <c r="H3" s="77"/>
      <c r="I3" s="77"/>
      <c r="J3" s="77"/>
      <c r="K3" s="77"/>
      <c r="L3" s="77"/>
    </row>
    <row r="4" spans="1:12" s="2" customFormat="1" ht="15" customHeight="1" x14ac:dyDescent="0.25">
      <c r="F4" s="78"/>
      <c r="G4" s="79"/>
      <c r="H4" s="79"/>
      <c r="I4" s="79"/>
      <c r="J4" s="79"/>
      <c r="K4" s="79"/>
      <c r="L4" s="79"/>
    </row>
    <row r="5" spans="1:12" s="2" customFormat="1" ht="15" customHeight="1" x14ac:dyDescent="0.25">
      <c r="F5" s="78"/>
      <c r="G5" s="79"/>
      <c r="H5" s="79"/>
      <c r="I5" s="79"/>
      <c r="J5" s="79"/>
      <c r="K5" s="79"/>
      <c r="L5" s="79"/>
    </row>
    <row r="6" spans="1:12" s="2" customFormat="1" x14ac:dyDescent="0.25"/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27" customHeight="1" x14ac:dyDescent="0.25">
      <c r="B8" s="80" t="s">
        <v>29</v>
      </c>
      <c r="C8" s="81"/>
      <c r="D8" s="81"/>
      <c r="E8" s="81"/>
      <c r="F8" s="81"/>
      <c r="G8" s="81"/>
      <c r="H8" s="81"/>
      <c r="I8" s="81"/>
      <c r="J8" s="81"/>
      <c r="K8" s="81"/>
      <c r="L8" s="82"/>
    </row>
    <row r="9" spans="1:12" s="2" customFormat="1" x14ac:dyDescent="0.25">
      <c r="B9" s="83" t="s">
        <v>52</v>
      </c>
      <c r="C9" s="84"/>
      <c r="D9" s="84"/>
      <c r="E9" s="84"/>
      <c r="F9" s="84"/>
      <c r="G9" s="84"/>
      <c r="H9" s="84"/>
      <c r="I9" s="84"/>
      <c r="J9" s="84"/>
      <c r="K9" s="84"/>
      <c r="L9" s="85"/>
    </row>
    <row r="10" spans="1:12" s="2" customFormat="1" ht="33" customHeight="1" x14ac:dyDescent="0.25">
      <c r="B10" s="1" t="s">
        <v>24</v>
      </c>
      <c r="C10" s="71" t="s">
        <v>46</v>
      </c>
      <c r="D10" s="71"/>
      <c r="E10" s="71"/>
      <c r="F10" s="71"/>
      <c r="G10" s="71"/>
      <c r="H10" s="71"/>
      <c r="I10" s="71"/>
      <c r="J10" s="71"/>
      <c r="K10" s="71"/>
      <c r="L10" s="71"/>
    </row>
    <row r="11" spans="1:12" s="2" customFormat="1" ht="29.25" customHeight="1" x14ac:dyDescent="0.25">
      <c r="B11" s="1" t="s">
        <v>25</v>
      </c>
      <c r="C11" s="71" t="s">
        <v>44</v>
      </c>
      <c r="D11" s="71"/>
      <c r="E11" s="71"/>
      <c r="F11" s="71"/>
      <c r="G11" s="71"/>
      <c r="H11" s="71"/>
      <c r="I11" s="71"/>
      <c r="J11" s="71"/>
      <c r="K11" s="71"/>
      <c r="L11" s="71"/>
    </row>
    <row r="12" spans="1:12" s="2" customFormat="1" x14ac:dyDescent="0.25"/>
    <row r="13" spans="1:12" s="2" customFormat="1" x14ac:dyDescent="0.25"/>
    <row r="14" spans="1:12" s="2" customFormat="1" x14ac:dyDescent="0.25"/>
    <row r="15" spans="1:12" s="2" customFormat="1" x14ac:dyDescent="0.25"/>
    <row r="16" spans="1:12" s="2" customFormat="1" x14ac:dyDescent="0.25"/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  <row r="22" s="2" customFormat="1" x14ac:dyDescent="0.25"/>
    <row r="23" s="2" customFormat="1" x14ac:dyDescent="0.25"/>
    <row r="24" s="2" customFormat="1" x14ac:dyDescent="0.25"/>
    <row r="25" s="2" customFormat="1" x14ac:dyDescent="0.25"/>
    <row r="26" s="2" customFormat="1" x14ac:dyDescent="0.25"/>
    <row r="27" s="2" customFormat="1" x14ac:dyDescent="0.25"/>
    <row r="28" s="2" customFormat="1" x14ac:dyDescent="0.25"/>
    <row r="29" s="2" customFormat="1" x14ac:dyDescent="0.25"/>
    <row r="30" s="2" customFormat="1" x14ac:dyDescent="0.25"/>
    <row r="31" s="2" customFormat="1" x14ac:dyDescent="0.25"/>
    <row r="32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</sheetData>
  <mergeCells count="6">
    <mergeCell ref="C11:L11"/>
    <mergeCell ref="F1:L2"/>
    <mergeCell ref="F3:L5"/>
    <mergeCell ref="B8:L8"/>
    <mergeCell ref="B9:L9"/>
    <mergeCell ref="C10:L10"/>
  </mergeCells>
  <hyperlinks>
    <hyperlink ref="B10" location="'Cuadro 1 Variacion Carga'!A1" display="CUADRO 1" xr:uid="{772FB4C8-A38A-4298-9A9A-604CE9079C6C}"/>
    <hyperlink ref="B11" location="'Cuadro 2 Carga por puerto'!A1" display="CUADRO 2" xr:uid="{C3A18B34-455B-4F23-BCD7-E261DE417A62}"/>
  </hyperlinks>
  <pageMargins left="0.70866141732283472" right="0.70866141732283472" top="0.74803149606299213" bottom="0.74803149606299213" header="0.31496062992125984" footer="0.31496062992125984"/>
  <pageSetup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15628-B514-4049-B65C-85172D7D530A}">
  <sheetPr>
    <pageSetUpPr fitToPage="1"/>
  </sheetPr>
  <dimension ref="B1:L33"/>
  <sheetViews>
    <sheetView zoomScaleNormal="100" workbookViewId="0">
      <selection activeCell="K23" sqref="K23"/>
    </sheetView>
  </sheetViews>
  <sheetFormatPr baseColWidth="10" defaultRowHeight="15" x14ac:dyDescent="0.25"/>
  <cols>
    <col min="1" max="2" width="11.42578125" style="2"/>
    <col min="3" max="3" width="23.140625" style="2" bestFit="1" customWidth="1"/>
    <col min="4" max="5" width="19.28515625" style="2" customWidth="1"/>
    <col min="6" max="6" width="10.85546875" style="51" customWidth="1"/>
    <col min="7" max="8" width="19.28515625" style="2" customWidth="1"/>
    <col min="9" max="9" width="10.85546875" style="51" customWidth="1"/>
    <col min="10" max="11" width="19.28515625" style="2" customWidth="1"/>
    <col min="12" max="12" width="12.140625" style="51" customWidth="1"/>
    <col min="13" max="16384" width="11.42578125" style="2"/>
  </cols>
  <sheetData>
    <row r="1" spans="2:12" ht="15" customHeight="1" x14ac:dyDescent="0.25">
      <c r="B1" s="105"/>
      <c r="C1" s="105"/>
      <c r="D1" s="106"/>
      <c r="E1" s="73" t="s">
        <v>26</v>
      </c>
      <c r="F1" s="73"/>
      <c r="G1" s="73"/>
      <c r="H1" s="73"/>
      <c r="I1" s="73"/>
      <c r="J1" s="73"/>
      <c r="K1" s="73"/>
      <c r="L1" s="73"/>
    </row>
    <row r="2" spans="2:12" x14ac:dyDescent="0.25">
      <c r="B2" s="105"/>
      <c r="C2" s="105"/>
      <c r="D2" s="106"/>
      <c r="E2" s="73"/>
      <c r="F2" s="73"/>
      <c r="G2" s="73"/>
      <c r="H2" s="73"/>
      <c r="I2" s="73"/>
      <c r="J2" s="73"/>
      <c r="K2" s="73"/>
      <c r="L2" s="73"/>
    </row>
    <row r="3" spans="2:12" ht="15" customHeight="1" x14ac:dyDescent="0.25">
      <c r="B3" s="105"/>
      <c r="C3" s="105"/>
      <c r="D3" s="106"/>
      <c r="E3" s="107" t="s">
        <v>43</v>
      </c>
      <c r="F3" s="107"/>
      <c r="G3" s="107"/>
      <c r="H3" s="107"/>
      <c r="I3" s="107"/>
      <c r="J3" s="107"/>
      <c r="K3" s="107"/>
      <c r="L3" s="107"/>
    </row>
    <row r="4" spans="2:12" ht="15" customHeight="1" x14ac:dyDescent="0.25">
      <c r="B4" s="105"/>
      <c r="C4" s="105"/>
      <c r="D4" s="106"/>
      <c r="E4" s="79"/>
      <c r="F4" s="79"/>
      <c r="G4" s="79"/>
      <c r="H4" s="79"/>
      <c r="I4" s="79"/>
      <c r="J4" s="79"/>
      <c r="K4" s="79"/>
      <c r="L4" s="79"/>
    </row>
    <row r="5" spans="2:12" x14ac:dyDescent="0.25">
      <c r="B5" s="105"/>
      <c r="C5" s="105"/>
      <c r="D5" s="106"/>
      <c r="E5" s="79"/>
      <c r="F5" s="79"/>
      <c r="G5" s="79"/>
      <c r="H5" s="79"/>
      <c r="I5" s="79"/>
      <c r="J5" s="79"/>
      <c r="K5" s="79"/>
      <c r="L5" s="79"/>
    </row>
    <row r="6" spans="2:12" ht="15.75" thickBot="1" x14ac:dyDescent="0.3">
      <c r="B6" s="5"/>
      <c r="C6" s="5"/>
      <c r="D6" s="5"/>
      <c r="E6" s="4"/>
      <c r="F6" s="49"/>
      <c r="G6" s="4"/>
      <c r="H6" s="4"/>
      <c r="I6" s="49"/>
      <c r="J6" s="4"/>
      <c r="K6" s="4"/>
      <c r="L6" s="49"/>
    </row>
    <row r="7" spans="2:12" ht="15.75" thickBot="1" x14ac:dyDescent="0.3">
      <c r="B7" s="108" t="s">
        <v>30</v>
      </c>
      <c r="C7" s="109"/>
      <c r="D7" s="109"/>
      <c r="E7" s="109"/>
      <c r="F7" s="109"/>
      <c r="G7" s="109"/>
      <c r="H7" s="109"/>
      <c r="I7" s="109"/>
      <c r="J7" s="109"/>
      <c r="K7" s="109"/>
      <c r="L7" s="110"/>
    </row>
    <row r="8" spans="2:12" ht="35.25" customHeight="1" thickBot="1" x14ac:dyDescent="0.3">
      <c r="B8" s="111" t="s">
        <v>50</v>
      </c>
      <c r="C8" s="112"/>
      <c r="D8" s="112"/>
      <c r="E8" s="112"/>
      <c r="F8" s="112"/>
      <c r="G8" s="112"/>
      <c r="H8" s="112"/>
      <c r="I8" s="112"/>
      <c r="J8" s="112"/>
      <c r="K8" s="112"/>
      <c r="L8" s="113"/>
    </row>
    <row r="9" spans="2:12" ht="15.75" thickBot="1" x14ac:dyDescent="0.3">
      <c r="B9" s="117" t="s">
        <v>47</v>
      </c>
      <c r="C9" s="102" t="s">
        <v>31</v>
      </c>
      <c r="D9" s="114" t="s">
        <v>15</v>
      </c>
      <c r="E9" s="115"/>
      <c r="F9" s="115"/>
      <c r="G9" s="115"/>
      <c r="H9" s="115"/>
      <c r="I9" s="115"/>
      <c r="J9" s="115"/>
      <c r="K9" s="115"/>
      <c r="L9" s="116"/>
    </row>
    <row r="10" spans="2:12" ht="30" customHeight="1" x14ac:dyDescent="0.25">
      <c r="B10" s="118"/>
      <c r="C10" s="103"/>
      <c r="D10" s="92" t="s">
        <v>16</v>
      </c>
      <c r="E10" s="92"/>
      <c r="F10" s="93"/>
      <c r="G10" s="99" t="s">
        <v>17</v>
      </c>
      <c r="H10" s="100"/>
      <c r="I10" s="101"/>
      <c r="J10" s="99" t="s">
        <v>39</v>
      </c>
      <c r="K10" s="100"/>
      <c r="L10" s="101"/>
    </row>
    <row r="11" spans="2:12" ht="15.75" thickBot="1" x14ac:dyDescent="0.3">
      <c r="B11" s="119"/>
      <c r="C11" s="104"/>
      <c r="D11" s="46" t="s">
        <v>40</v>
      </c>
      <c r="E11" s="47" t="s">
        <v>41</v>
      </c>
      <c r="F11" s="50" t="s">
        <v>42</v>
      </c>
      <c r="G11" s="48" t="s">
        <v>40</v>
      </c>
      <c r="H11" s="47" t="s">
        <v>41</v>
      </c>
      <c r="I11" s="50" t="s">
        <v>42</v>
      </c>
      <c r="J11" s="48" t="s">
        <v>40</v>
      </c>
      <c r="K11" s="47" t="s">
        <v>41</v>
      </c>
      <c r="L11" s="50" t="s">
        <v>42</v>
      </c>
    </row>
    <row r="12" spans="2:12" x14ac:dyDescent="0.25">
      <c r="B12" s="103" t="s">
        <v>0</v>
      </c>
      <c r="C12" s="45" t="s">
        <v>1</v>
      </c>
      <c r="D12" s="40">
        <v>1184224.2500000005</v>
      </c>
      <c r="E12" s="40">
        <v>885963.33000000007</v>
      </c>
      <c r="F12" s="41">
        <f>(E12-D12)/D12*100</f>
        <v>-25.186185808980039</v>
      </c>
      <c r="G12" s="42">
        <v>446234.81000000006</v>
      </c>
      <c r="H12" s="40">
        <v>269629.77</v>
      </c>
      <c r="I12" s="41">
        <f t="shared" ref="I12:I25" si="0">(H12-G12)/G12*100</f>
        <v>-39.576706263682119</v>
      </c>
      <c r="J12" s="40">
        <f>(G12+D12)</f>
        <v>1630459.0600000005</v>
      </c>
      <c r="K12" s="40">
        <f>(H12+E12)</f>
        <v>1155593.1000000001</v>
      </c>
      <c r="L12" s="52">
        <f t="shared" ref="L12:L25" si="1">(K12-J12)/J12*100</f>
        <v>-29.124678542986555</v>
      </c>
    </row>
    <row r="13" spans="2:12" x14ac:dyDescent="0.25">
      <c r="B13" s="103"/>
      <c r="C13" s="8" t="s">
        <v>2</v>
      </c>
      <c r="D13" s="27"/>
      <c r="E13" s="27"/>
      <c r="F13" s="34"/>
      <c r="G13" s="27">
        <v>67864</v>
      </c>
      <c r="H13" s="27"/>
      <c r="I13" s="34">
        <f t="shared" si="0"/>
        <v>-100</v>
      </c>
      <c r="J13" s="27">
        <f>(G13+D13)</f>
        <v>67864</v>
      </c>
      <c r="K13" s="27"/>
      <c r="L13" s="53">
        <f t="shared" si="1"/>
        <v>-100</v>
      </c>
    </row>
    <row r="14" spans="2:12" x14ac:dyDescent="0.25">
      <c r="B14" s="103"/>
      <c r="C14" s="8" t="s">
        <v>34</v>
      </c>
      <c r="D14" s="27"/>
      <c r="E14" s="27"/>
      <c r="F14" s="34"/>
      <c r="G14" s="27"/>
      <c r="H14" s="27"/>
      <c r="I14" s="34"/>
      <c r="J14" s="27"/>
      <c r="K14" s="27"/>
      <c r="L14" s="53"/>
    </row>
    <row r="15" spans="2:12" ht="15.75" thickBot="1" x14ac:dyDescent="0.3">
      <c r="B15" s="103"/>
      <c r="C15" s="36" t="s">
        <v>13</v>
      </c>
      <c r="D15" s="37"/>
      <c r="E15" s="37"/>
      <c r="F15" s="38"/>
      <c r="G15" s="37"/>
      <c r="H15" s="37"/>
      <c r="I15" s="38"/>
      <c r="J15" s="37"/>
      <c r="K15" s="37"/>
      <c r="L15" s="54"/>
    </row>
    <row r="16" spans="2:12" ht="15.75" thickBot="1" x14ac:dyDescent="0.3">
      <c r="B16" s="104"/>
      <c r="C16" s="30" t="s">
        <v>35</v>
      </c>
      <c r="D16" s="23">
        <f>SUM(D12:D15)</f>
        <v>1184224.2500000005</v>
      </c>
      <c r="E16" s="23">
        <f>SUM(E12:E15)</f>
        <v>885963.33000000007</v>
      </c>
      <c r="F16" s="43">
        <f>(E16-D16)/D16*100</f>
        <v>-25.186185808980039</v>
      </c>
      <c r="G16" s="44">
        <f>SUM(G12:G15)</f>
        <v>514098.81000000006</v>
      </c>
      <c r="H16" s="23">
        <f>SUM(H12:H15)</f>
        <v>269629.77</v>
      </c>
      <c r="I16" s="43">
        <f>(H16-G16)/G16*100</f>
        <v>-47.552928589739395</v>
      </c>
      <c r="J16" s="23">
        <f>+G16+D16</f>
        <v>1698323.0600000005</v>
      </c>
      <c r="K16" s="23">
        <f>SUM(K12:K15)</f>
        <v>1155593.1000000001</v>
      </c>
      <c r="L16" s="55">
        <f>(K16-J16)/J16*100</f>
        <v>-31.956815095003201</v>
      </c>
    </row>
    <row r="17" spans="2:12" x14ac:dyDescent="0.25">
      <c r="B17" s="102" t="s">
        <v>3</v>
      </c>
      <c r="C17" s="39" t="s">
        <v>4</v>
      </c>
      <c r="D17" s="40">
        <v>356878.27000000014</v>
      </c>
      <c r="E17" s="40">
        <v>493669.82</v>
      </c>
      <c r="F17" s="41">
        <f t="shared" ref="F17:F25" si="2">(E17-D17)/D17*100</f>
        <v>38.3300305731699</v>
      </c>
      <c r="G17" s="42">
        <v>309532.87999999995</v>
      </c>
      <c r="H17" s="40">
        <v>419714.5</v>
      </c>
      <c r="I17" s="41">
        <f t="shared" si="0"/>
        <v>35.596095639338884</v>
      </c>
      <c r="J17" s="40">
        <f>(G17+D17)</f>
        <v>666411.15000000014</v>
      </c>
      <c r="K17" s="40">
        <f>(H17+E17)</f>
        <v>913384.32000000007</v>
      </c>
      <c r="L17" s="52">
        <f t="shared" si="1"/>
        <v>37.060179740389984</v>
      </c>
    </row>
    <row r="18" spans="2:12" x14ac:dyDescent="0.25">
      <c r="B18" s="103"/>
      <c r="C18" s="9" t="s">
        <v>5</v>
      </c>
      <c r="D18" s="27">
        <v>396136.29000000004</v>
      </c>
      <c r="E18" s="27">
        <v>250402.66999999998</v>
      </c>
      <c r="F18" s="34">
        <f t="shared" si="2"/>
        <v>-36.788757727801219</v>
      </c>
      <c r="G18" s="32">
        <v>3126838.7600000007</v>
      </c>
      <c r="H18" s="27">
        <v>3433037.87</v>
      </c>
      <c r="I18" s="34">
        <f t="shared" si="0"/>
        <v>9.7926095172236938</v>
      </c>
      <c r="J18" s="27">
        <f t="shared" ref="J18:J23" si="3">(G18+D18)</f>
        <v>3522975.0500000007</v>
      </c>
      <c r="K18" s="27">
        <f t="shared" ref="K18:K25" si="4">(H18+E18)</f>
        <v>3683440.54</v>
      </c>
      <c r="L18" s="53">
        <f t="shared" si="1"/>
        <v>4.5548290215679863</v>
      </c>
    </row>
    <row r="19" spans="2:12" x14ac:dyDescent="0.25">
      <c r="B19" s="103"/>
      <c r="C19" s="9" t="s">
        <v>6</v>
      </c>
      <c r="D19" s="27">
        <v>1242026.2499999988</v>
      </c>
      <c r="E19" s="27">
        <v>1065520.94</v>
      </c>
      <c r="F19" s="34">
        <f t="shared" si="2"/>
        <v>-14.211077261853285</v>
      </c>
      <c r="G19" s="32">
        <v>1243975.530000001</v>
      </c>
      <c r="H19" s="27">
        <v>1010047.7799999999</v>
      </c>
      <c r="I19" s="34">
        <f t="shared" si="0"/>
        <v>-18.804851410541882</v>
      </c>
      <c r="J19" s="27">
        <f t="shared" si="3"/>
        <v>2486001.7799999998</v>
      </c>
      <c r="K19" s="27">
        <f t="shared" si="4"/>
        <v>2075568.7199999997</v>
      </c>
      <c r="L19" s="53">
        <f t="shared" si="1"/>
        <v>-16.509765330900127</v>
      </c>
    </row>
    <row r="20" spans="2:12" x14ac:dyDescent="0.25">
      <c r="B20" s="103"/>
      <c r="C20" s="9" t="s">
        <v>7</v>
      </c>
      <c r="D20" s="27"/>
      <c r="E20" s="35"/>
      <c r="F20" s="34"/>
      <c r="G20" s="32">
        <v>195850</v>
      </c>
      <c r="H20" s="27">
        <v>44860</v>
      </c>
      <c r="I20" s="34">
        <f t="shared" si="0"/>
        <v>-77.094715343375029</v>
      </c>
      <c r="J20" s="27">
        <f t="shared" si="3"/>
        <v>195850</v>
      </c>
      <c r="K20" s="27">
        <f t="shared" si="4"/>
        <v>44860</v>
      </c>
      <c r="L20" s="53">
        <f t="shared" si="1"/>
        <v>-77.094715343375029</v>
      </c>
    </row>
    <row r="21" spans="2:12" x14ac:dyDescent="0.25">
      <c r="B21" s="103"/>
      <c r="C21" s="9" t="s">
        <v>11</v>
      </c>
      <c r="D21" s="27">
        <v>1208.49</v>
      </c>
      <c r="E21" s="31">
        <v>1057.1500000000001</v>
      </c>
      <c r="F21" s="34">
        <f t="shared" si="2"/>
        <v>-12.523065974894282</v>
      </c>
      <c r="G21" s="32"/>
      <c r="H21" s="27"/>
      <c r="I21" s="34"/>
      <c r="J21" s="27">
        <f t="shared" si="3"/>
        <v>1208.49</v>
      </c>
      <c r="K21" s="27">
        <f t="shared" si="4"/>
        <v>1057.1500000000001</v>
      </c>
      <c r="L21" s="53">
        <f t="shared" si="1"/>
        <v>-12.523065974894282</v>
      </c>
    </row>
    <row r="22" spans="2:12" x14ac:dyDescent="0.25">
      <c r="B22" s="103"/>
      <c r="C22" s="9" t="s">
        <v>32</v>
      </c>
      <c r="D22" s="27">
        <v>39035.9</v>
      </c>
      <c r="E22" s="27">
        <v>662.86</v>
      </c>
      <c r="F22" s="34">
        <f t="shared" si="2"/>
        <v>-98.301922076857451</v>
      </c>
      <c r="G22" s="32">
        <v>54293.37000000001</v>
      </c>
      <c r="H22" s="27">
        <v>95881.75</v>
      </c>
      <c r="I22" s="34">
        <f t="shared" si="0"/>
        <v>76.599371157104414</v>
      </c>
      <c r="J22" s="27">
        <f t="shared" si="3"/>
        <v>93329.270000000019</v>
      </c>
      <c r="K22" s="27">
        <f t="shared" si="4"/>
        <v>96544.61</v>
      </c>
      <c r="L22" s="53">
        <f t="shared" si="1"/>
        <v>3.4451571302336141</v>
      </c>
    </row>
    <row r="23" spans="2:12" x14ac:dyDescent="0.25">
      <c r="B23" s="103"/>
      <c r="C23" s="9" t="s">
        <v>9</v>
      </c>
      <c r="D23" s="27">
        <v>102302.78</v>
      </c>
      <c r="E23" s="27">
        <v>102692.65</v>
      </c>
      <c r="F23" s="34">
        <f t="shared" si="2"/>
        <v>0.3810942381037889</v>
      </c>
      <c r="G23" s="32">
        <v>2263638.77</v>
      </c>
      <c r="H23" s="27">
        <v>1345656.3</v>
      </c>
      <c r="I23" s="34">
        <f t="shared" si="0"/>
        <v>-40.553399339418448</v>
      </c>
      <c r="J23" s="27">
        <f t="shared" si="3"/>
        <v>2365941.5499999998</v>
      </c>
      <c r="K23" s="27">
        <f t="shared" si="4"/>
        <v>1448348.95</v>
      </c>
      <c r="L23" s="53">
        <f>(K23-J23)/J23*100</f>
        <v>-38.783401052321004</v>
      </c>
    </row>
    <row r="24" spans="2:12" x14ac:dyDescent="0.25">
      <c r="B24" s="103"/>
      <c r="C24" s="9" t="s">
        <v>12</v>
      </c>
      <c r="D24" s="27"/>
      <c r="E24" s="27"/>
      <c r="F24" s="34"/>
      <c r="G24" s="32"/>
      <c r="H24" s="27"/>
      <c r="I24" s="34"/>
      <c r="J24" s="27"/>
      <c r="K24" s="27"/>
      <c r="L24" s="53"/>
    </row>
    <row r="25" spans="2:12" x14ac:dyDescent="0.25">
      <c r="B25" s="103"/>
      <c r="C25" s="9" t="s">
        <v>10</v>
      </c>
      <c r="D25" s="27">
        <v>35061.560000000005</v>
      </c>
      <c r="E25" s="27">
        <v>203.57</v>
      </c>
      <c r="F25" s="34">
        <f t="shared" si="2"/>
        <v>-99.419392633984344</v>
      </c>
      <c r="G25" s="32">
        <v>2237410.5099999998</v>
      </c>
      <c r="H25" s="27">
        <v>1573062.85</v>
      </c>
      <c r="I25" s="34">
        <f t="shared" si="0"/>
        <v>-29.692703106145675</v>
      </c>
      <c r="J25" s="27">
        <f>(G25+D25)</f>
        <v>2272472.0699999998</v>
      </c>
      <c r="K25" s="27">
        <f t="shared" si="4"/>
        <v>1573266.4200000002</v>
      </c>
      <c r="L25" s="53">
        <f t="shared" si="1"/>
        <v>-30.768503570651134</v>
      </c>
    </row>
    <row r="26" spans="2:12" ht="15.75" thickBot="1" x14ac:dyDescent="0.3">
      <c r="B26" s="104"/>
      <c r="C26" s="7" t="s">
        <v>33</v>
      </c>
      <c r="D26" s="24">
        <f>SUM(D17:D25)</f>
        <v>2172649.5399999991</v>
      </c>
      <c r="E26" s="21">
        <f>SUM(E17:E25)</f>
        <v>1914209.66</v>
      </c>
      <c r="F26" s="33">
        <f>(E26-D26)/D26*100</f>
        <v>-11.895148078046645</v>
      </c>
      <c r="G26" s="24">
        <f>SUM(G17:G25)</f>
        <v>9431539.8200000022</v>
      </c>
      <c r="H26" s="21">
        <f>SUM(H17:H25)</f>
        <v>7922261.0500000007</v>
      </c>
      <c r="I26" s="33">
        <f>(H26-G26)/G26*100</f>
        <v>-16.00246405999907</v>
      </c>
      <c r="J26" s="25">
        <f>SUM(J17:J25)</f>
        <v>11604189.359999999</v>
      </c>
      <c r="K26" s="21">
        <f>SUM(K17:K25)</f>
        <v>9836470.7100000009</v>
      </c>
      <c r="L26" s="33">
        <f>(K26-J26)/J26*100</f>
        <v>-15.233452291750593</v>
      </c>
    </row>
    <row r="27" spans="2:12" ht="15.75" thickBot="1" x14ac:dyDescent="0.3">
      <c r="B27" s="97" t="s">
        <v>37</v>
      </c>
      <c r="C27" s="98"/>
      <c r="D27" s="24">
        <f>+D16+D26</f>
        <v>3356873.7899999996</v>
      </c>
      <c r="E27" s="21">
        <f>+E16+E26</f>
        <v>2800172.99</v>
      </c>
      <c r="F27" s="26">
        <f>(E27-D27)/D27*100</f>
        <v>-16.583906182543711</v>
      </c>
      <c r="G27" s="24">
        <f>+G16+G26</f>
        <v>9945638.6300000027</v>
      </c>
      <c r="H27" s="21">
        <f>+H16+H26</f>
        <v>8191890.8200000003</v>
      </c>
      <c r="I27" s="33">
        <f>(H27-G27)/G27*100</f>
        <v>-17.633335326602371</v>
      </c>
      <c r="J27" s="25">
        <f>+J16+J26</f>
        <v>13302512.42</v>
      </c>
      <c r="K27" s="21">
        <f>+K16+K26</f>
        <v>10992063.810000001</v>
      </c>
      <c r="L27" s="33">
        <f>(K27-J27)/J27*100</f>
        <v>-17.36851308273388</v>
      </c>
    </row>
    <row r="28" spans="2:12" x14ac:dyDescent="0.25">
      <c r="B28" s="3"/>
      <c r="C28" s="3"/>
      <c r="D28" s="3"/>
      <c r="E28" s="6"/>
    </row>
    <row r="30" spans="2:12" ht="15.75" customHeight="1" x14ac:dyDescent="0.25">
      <c r="B30" s="94" t="s">
        <v>45</v>
      </c>
      <c r="C30" s="95"/>
      <c r="D30" s="95"/>
      <c r="E30" s="95"/>
      <c r="F30" s="95"/>
      <c r="G30" s="95"/>
      <c r="H30" s="95"/>
      <c r="I30" s="95"/>
      <c r="J30" s="95"/>
      <c r="K30" s="95"/>
      <c r="L30" s="96"/>
    </row>
    <row r="31" spans="2:12" x14ac:dyDescent="0.25">
      <c r="B31" s="89" t="s">
        <v>48</v>
      </c>
      <c r="C31" s="90"/>
      <c r="D31" s="90"/>
      <c r="E31" s="90"/>
      <c r="F31" s="90"/>
      <c r="G31" s="90"/>
      <c r="H31" s="90"/>
      <c r="I31" s="90"/>
      <c r="J31" s="90"/>
      <c r="K31" s="90"/>
      <c r="L31" s="91"/>
    </row>
    <row r="32" spans="2:12" ht="14.25" customHeight="1" x14ac:dyDescent="0.25">
      <c r="B32" s="89"/>
      <c r="C32" s="90"/>
      <c r="D32" s="90"/>
      <c r="E32" s="90"/>
      <c r="F32" s="90"/>
      <c r="G32" s="90"/>
      <c r="H32" s="90"/>
      <c r="I32" s="90"/>
      <c r="J32" s="90"/>
      <c r="K32" s="90"/>
      <c r="L32" s="91"/>
    </row>
    <row r="33" spans="2:12" ht="11.25" customHeight="1" x14ac:dyDescent="0.25">
      <c r="B33" s="86"/>
      <c r="C33" s="87"/>
      <c r="D33" s="87"/>
      <c r="E33" s="87"/>
      <c r="F33" s="87"/>
      <c r="G33" s="87"/>
      <c r="H33" s="87"/>
      <c r="I33" s="87"/>
      <c r="J33" s="87"/>
      <c r="K33" s="87"/>
      <c r="L33" s="88"/>
    </row>
  </sheetData>
  <mergeCells count="18">
    <mergeCell ref="B1:D5"/>
    <mergeCell ref="J10:L10"/>
    <mergeCell ref="E1:L2"/>
    <mergeCell ref="E3:L5"/>
    <mergeCell ref="B7:L7"/>
    <mergeCell ref="B8:L8"/>
    <mergeCell ref="D9:L9"/>
    <mergeCell ref="B9:B11"/>
    <mergeCell ref="B33:L33"/>
    <mergeCell ref="B32:L32"/>
    <mergeCell ref="B31:L31"/>
    <mergeCell ref="D10:F10"/>
    <mergeCell ref="B30:L30"/>
    <mergeCell ref="B27:C27"/>
    <mergeCell ref="G10:I10"/>
    <mergeCell ref="C9:C11"/>
    <mergeCell ref="B12:B16"/>
    <mergeCell ref="B17:B26"/>
  </mergeCells>
  <pageMargins left="0.70866141732283472" right="0.70866141732283472" top="0.74803149606299213" bottom="0.74803149606299213" header="0.31496062992125984" footer="0.31496062992125984"/>
  <pageSetup scale="5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189"/>
  <sheetViews>
    <sheetView tabSelected="1" zoomScale="90" zoomScaleNormal="90" workbookViewId="0">
      <selection activeCell="B9" sqref="B9:B11"/>
    </sheetView>
  </sheetViews>
  <sheetFormatPr baseColWidth="10" defaultRowHeight="15" x14ac:dyDescent="0.25"/>
  <cols>
    <col min="1" max="1" width="3" style="2" customWidth="1"/>
    <col min="2" max="2" width="10.140625" customWidth="1"/>
    <col min="3" max="3" width="36.7109375" customWidth="1"/>
    <col min="4" max="5" width="20.7109375" customWidth="1"/>
    <col min="6" max="6" width="9.42578125" style="65" customWidth="1"/>
    <col min="7" max="8" width="20.85546875" customWidth="1"/>
    <col min="9" max="9" width="9.28515625" style="65" customWidth="1"/>
    <col min="10" max="10" width="20.85546875" customWidth="1"/>
    <col min="11" max="11" width="20.7109375" customWidth="1"/>
    <col min="12" max="12" width="12.140625" style="65" bestFit="1" customWidth="1"/>
    <col min="13" max="43" width="11.42578125" style="2"/>
  </cols>
  <sheetData>
    <row r="1" spans="2:12" s="2" customFormat="1" x14ac:dyDescent="0.25">
      <c r="C1" s="16"/>
      <c r="D1" s="120" t="s">
        <v>26</v>
      </c>
      <c r="E1" s="121"/>
      <c r="F1" s="121"/>
      <c r="G1" s="121"/>
      <c r="H1" s="121"/>
      <c r="I1" s="121"/>
      <c r="J1" s="121"/>
      <c r="K1" s="121"/>
      <c r="L1" s="122"/>
    </row>
    <row r="2" spans="2:12" s="2" customFormat="1" ht="27" customHeight="1" x14ac:dyDescent="0.25">
      <c r="C2" s="16"/>
      <c r="D2" s="123"/>
      <c r="E2" s="124"/>
      <c r="F2" s="124"/>
      <c r="G2" s="124"/>
      <c r="H2" s="124"/>
      <c r="I2" s="124"/>
      <c r="J2" s="124"/>
      <c r="K2" s="124"/>
      <c r="L2" s="125"/>
    </row>
    <row r="3" spans="2:12" s="2" customFormat="1" x14ac:dyDescent="0.25">
      <c r="C3" s="16"/>
      <c r="D3" s="126" t="s">
        <v>27</v>
      </c>
      <c r="E3" s="127"/>
      <c r="F3" s="127"/>
      <c r="G3" s="127"/>
      <c r="H3" s="127"/>
      <c r="I3" s="127"/>
      <c r="J3" s="127"/>
      <c r="K3" s="127"/>
      <c r="L3" s="128"/>
    </row>
    <row r="4" spans="2:12" s="2" customFormat="1" x14ac:dyDescent="0.25">
      <c r="C4" s="16"/>
      <c r="D4" s="129"/>
      <c r="E4" s="130"/>
      <c r="F4" s="130"/>
      <c r="G4" s="130"/>
      <c r="H4" s="130"/>
      <c r="I4" s="130"/>
      <c r="J4" s="130"/>
      <c r="K4" s="130"/>
      <c r="L4" s="131"/>
    </row>
    <row r="5" spans="2:12" s="2" customFormat="1" x14ac:dyDescent="0.25">
      <c r="C5" s="16"/>
      <c r="D5" s="132"/>
      <c r="E5" s="133"/>
      <c r="F5" s="133"/>
      <c r="G5" s="133"/>
      <c r="H5" s="133"/>
      <c r="I5" s="133"/>
      <c r="J5" s="133"/>
      <c r="K5" s="133"/>
      <c r="L5" s="134"/>
    </row>
    <row r="6" spans="2:12" s="2" customFormat="1" ht="15.75" thickBot="1" x14ac:dyDescent="0.3">
      <c r="D6" s="4"/>
      <c r="E6" s="4"/>
      <c r="F6" s="49"/>
      <c r="G6" s="4"/>
      <c r="H6" s="4"/>
      <c r="I6" s="49"/>
      <c r="J6" s="4"/>
      <c r="K6" s="4"/>
      <c r="L6" s="49"/>
    </row>
    <row r="7" spans="2:12" x14ac:dyDescent="0.25">
      <c r="B7" s="108" t="s">
        <v>38</v>
      </c>
      <c r="C7" s="109"/>
      <c r="D7" s="109"/>
      <c r="E7" s="109"/>
      <c r="F7" s="109"/>
      <c r="G7" s="109"/>
      <c r="H7" s="109"/>
      <c r="I7" s="109"/>
      <c r="J7" s="109"/>
      <c r="K7" s="109"/>
      <c r="L7" s="110"/>
    </row>
    <row r="8" spans="2:12" ht="38.25" customHeight="1" thickBot="1" x14ac:dyDescent="0.3">
      <c r="B8" s="135" t="s">
        <v>51</v>
      </c>
      <c r="C8" s="136"/>
      <c r="D8" s="136"/>
      <c r="E8" s="136"/>
      <c r="F8" s="136"/>
      <c r="G8" s="136"/>
      <c r="H8" s="136"/>
      <c r="I8" s="136"/>
      <c r="J8" s="136"/>
      <c r="K8" s="136"/>
      <c r="L8" s="137"/>
    </row>
    <row r="9" spans="2:12" ht="15.75" customHeight="1" thickBot="1" x14ac:dyDescent="0.3">
      <c r="B9" s="117" t="s">
        <v>47</v>
      </c>
      <c r="C9" s="117" t="s">
        <v>23</v>
      </c>
      <c r="D9" s="138" t="s">
        <v>15</v>
      </c>
      <c r="E9" s="139"/>
      <c r="F9" s="139"/>
      <c r="G9" s="139"/>
      <c r="H9" s="139"/>
      <c r="I9" s="139"/>
      <c r="J9" s="139"/>
      <c r="K9" s="139"/>
      <c r="L9" s="140"/>
    </row>
    <row r="10" spans="2:12" x14ac:dyDescent="0.25">
      <c r="B10" s="118"/>
      <c r="C10" s="118"/>
      <c r="D10" s="141" t="s">
        <v>16</v>
      </c>
      <c r="E10" s="142"/>
      <c r="F10" s="143"/>
      <c r="G10" s="144" t="s">
        <v>17</v>
      </c>
      <c r="H10" s="145"/>
      <c r="I10" s="140"/>
      <c r="J10" s="144" t="s">
        <v>39</v>
      </c>
      <c r="K10" s="145"/>
      <c r="L10" s="140"/>
    </row>
    <row r="11" spans="2:12" ht="15.75" thickBot="1" x14ac:dyDescent="0.3">
      <c r="B11" s="118"/>
      <c r="C11" s="119"/>
      <c r="D11" s="46" t="s">
        <v>40</v>
      </c>
      <c r="E11" s="47" t="s">
        <v>41</v>
      </c>
      <c r="F11" s="50" t="s">
        <v>42</v>
      </c>
      <c r="G11" s="48" t="s">
        <v>40</v>
      </c>
      <c r="H11" s="47" t="s">
        <v>41</v>
      </c>
      <c r="I11" s="50" t="s">
        <v>42</v>
      </c>
      <c r="J11" s="48" t="s">
        <v>40</v>
      </c>
      <c r="K11" s="47" t="s">
        <v>41</v>
      </c>
      <c r="L11" s="50" t="s">
        <v>42</v>
      </c>
    </row>
    <row r="12" spans="2:12" x14ac:dyDescent="0.25">
      <c r="B12" s="148" t="s">
        <v>0</v>
      </c>
      <c r="C12" s="56" t="s">
        <v>1</v>
      </c>
      <c r="D12" s="29">
        <f>+D13+D14+D15+D16+D17</f>
        <v>1184224.2499999995</v>
      </c>
      <c r="E12" s="29">
        <f>+E13+E14+E15+E16+E17</f>
        <v>885963.33000000007</v>
      </c>
      <c r="F12" s="59">
        <f>+(E12-D12)/D12*100</f>
        <v>-25.186185808979978</v>
      </c>
      <c r="G12" s="29">
        <f>+G13+G14+G15+G16+G17</f>
        <v>446234.81000000006</v>
      </c>
      <c r="H12" s="29">
        <f>+H13+H14+H15+H16+H17</f>
        <v>269629.77</v>
      </c>
      <c r="I12" s="59">
        <f>+(H12-G12)/G12*100</f>
        <v>-39.576706263682119</v>
      </c>
      <c r="J12" s="29">
        <f>+D12+G12</f>
        <v>1630459.0599999996</v>
      </c>
      <c r="K12" s="29">
        <f t="shared" ref="K12:K22" si="0">+E12+H12</f>
        <v>1155593.1000000001</v>
      </c>
      <c r="L12" s="63">
        <f>+(K12-J12)/J12*100</f>
        <v>-29.124678542986516</v>
      </c>
    </row>
    <row r="13" spans="2:12" x14ac:dyDescent="0.25">
      <c r="B13" s="149"/>
      <c r="C13" s="11" t="s">
        <v>18</v>
      </c>
      <c r="D13" s="28">
        <v>816053.95999999973</v>
      </c>
      <c r="E13" s="31">
        <v>555120.99</v>
      </c>
      <c r="F13" s="60">
        <f>+(E13-D13)/D13*100</f>
        <v>-31.97496523391662</v>
      </c>
      <c r="G13" s="27">
        <v>221915.14</v>
      </c>
      <c r="H13" s="31">
        <v>217499.78</v>
      </c>
      <c r="I13" s="60">
        <f t="shared" ref="I13:I22" si="1">+(H13-G13)/G13*100</f>
        <v>-1.9896614534727168</v>
      </c>
      <c r="J13" s="27">
        <f t="shared" ref="J13:J22" si="2">+D13+G13</f>
        <v>1037969.0999999997</v>
      </c>
      <c r="K13" s="27">
        <f t="shared" si="0"/>
        <v>772620.77</v>
      </c>
      <c r="L13" s="60">
        <f t="shared" ref="L13:L22" si="3">+(K13-J13)/J13*100</f>
        <v>-25.56418394343336</v>
      </c>
    </row>
    <row r="14" spans="2:12" x14ac:dyDescent="0.25">
      <c r="B14" s="149"/>
      <c r="C14" s="11" t="s">
        <v>19</v>
      </c>
      <c r="D14" s="27"/>
      <c r="E14" s="27"/>
      <c r="F14" s="60"/>
      <c r="G14" s="27"/>
      <c r="H14" s="27"/>
      <c r="I14" s="60"/>
      <c r="J14" s="27">
        <f t="shared" si="2"/>
        <v>0</v>
      </c>
      <c r="K14" s="27">
        <f t="shared" si="0"/>
        <v>0</v>
      </c>
      <c r="L14" s="60"/>
    </row>
    <row r="15" spans="2:12" x14ac:dyDescent="0.25">
      <c r="B15" s="149"/>
      <c r="C15" s="11" t="s">
        <v>20</v>
      </c>
      <c r="D15" s="27">
        <v>93268.95</v>
      </c>
      <c r="E15" s="31">
        <v>64510.53</v>
      </c>
      <c r="F15" s="60">
        <f t="shared" ref="F15:F17" si="4">+(E15-D15)/D15*100</f>
        <v>-30.833862716370238</v>
      </c>
      <c r="G15" s="27">
        <v>8173.75</v>
      </c>
      <c r="H15" s="27"/>
      <c r="I15" s="60">
        <f t="shared" si="1"/>
        <v>-100</v>
      </c>
      <c r="J15" s="27">
        <f t="shared" si="2"/>
        <v>101442.7</v>
      </c>
      <c r="K15" s="27">
        <f t="shared" si="0"/>
        <v>64510.53</v>
      </c>
      <c r="L15" s="60">
        <f t="shared" si="3"/>
        <v>-36.406927260414008</v>
      </c>
    </row>
    <row r="16" spans="2:12" x14ac:dyDescent="0.25">
      <c r="B16" s="149"/>
      <c r="C16" s="11" t="s">
        <v>21</v>
      </c>
      <c r="D16" s="27">
        <v>39219.599999999999</v>
      </c>
      <c r="E16" s="31">
        <v>13220</v>
      </c>
      <c r="F16" s="60">
        <f t="shared" si="4"/>
        <v>-66.292364022070586</v>
      </c>
      <c r="G16" s="27">
        <v>4044.38</v>
      </c>
      <c r="H16" s="27"/>
      <c r="I16" s="60">
        <f t="shared" si="1"/>
        <v>-100</v>
      </c>
      <c r="J16" s="27">
        <f t="shared" si="2"/>
        <v>43263.979999999996</v>
      </c>
      <c r="K16" s="27">
        <f t="shared" si="0"/>
        <v>13220</v>
      </c>
      <c r="L16" s="60">
        <f t="shared" si="3"/>
        <v>-69.443403034117523</v>
      </c>
    </row>
    <row r="17" spans="2:12" x14ac:dyDescent="0.25">
      <c r="B17" s="149"/>
      <c r="C17" s="11" t="s">
        <v>22</v>
      </c>
      <c r="D17" s="27">
        <v>235681.74</v>
      </c>
      <c r="E17" s="31">
        <v>253111.81</v>
      </c>
      <c r="F17" s="60">
        <f t="shared" si="4"/>
        <v>7.3955962816635719</v>
      </c>
      <c r="G17" s="27">
        <v>212101.54</v>
      </c>
      <c r="H17" s="31">
        <v>52129.99</v>
      </c>
      <c r="I17" s="60">
        <f t="shared" si="1"/>
        <v>-75.422153936270348</v>
      </c>
      <c r="J17" s="27">
        <f t="shared" si="2"/>
        <v>447783.28</v>
      </c>
      <c r="K17" s="27">
        <f t="shared" si="0"/>
        <v>305241.8</v>
      </c>
      <c r="L17" s="60">
        <f t="shared" si="3"/>
        <v>-31.832693708438608</v>
      </c>
    </row>
    <row r="18" spans="2:12" x14ac:dyDescent="0.25">
      <c r="B18" s="149"/>
      <c r="C18" s="15" t="s">
        <v>2</v>
      </c>
      <c r="D18" s="27"/>
      <c r="E18" s="27"/>
      <c r="F18" s="60"/>
      <c r="G18" s="27">
        <f>+G19+G20+G21+G22+G23</f>
        <v>67864</v>
      </c>
      <c r="H18" s="27"/>
      <c r="I18" s="60">
        <f t="shared" si="1"/>
        <v>-100</v>
      </c>
      <c r="J18" s="27">
        <f t="shared" si="2"/>
        <v>67864</v>
      </c>
      <c r="K18" s="27">
        <f t="shared" si="0"/>
        <v>0</v>
      </c>
      <c r="L18" s="60">
        <f t="shared" si="3"/>
        <v>-100</v>
      </c>
    </row>
    <row r="19" spans="2:12" x14ac:dyDescent="0.25">
      <c r="B19" s="149"/>
      <c r="C19" s="11" t="s">
        <v>18</v>
      </c>
      <c r="D19" s="27"/>
      <c r="E19" s="27"/>
      <c r="F19" s="60"/>
      <c r="G19" s="27"/>
      <c r="H19" s="27"/>
      <c r="I19" s="60"/>
      <c r="J19" s="27"/>
      <c r="K19" s="27"/>
      <c r="L19" s="60"/>
    </row>
    <row r="20" spans="2:12" x14ac:dyDescent="0.25">
      <c r="B20" s="149"/>
      <c r="C20" s="11" t="s">
        <v>19</v>
      </c>
      <c r="D20" s="27"/>
      <c r="E20" s="27"/>
      <c r="F20" s="60"/>
      <c r="G20" s="27"/>
      <c r="H20" s="27"/>
      <c r="I20" s="60"/>
      <c r="J20" s="27"/>
      <c r="K20" s="27"/>
      <c r="L20" s="60"/>
    </row>
    <row r="21" spans="2:12" x14ac:dyDescent="0.25">
      <c r="B21" s="149"/>
      <c r="C21" s="11" t="s">
        <v>20</v>
      </c>
      <c r="D21" s="27"/>
      <c r="E21" s="27"/>
      <c r="F21" s="60"/>
      <c r="G21" s="27"/>
      <c r="H21" s="27"/>
      <c r="I21" s="60"/>
      <c r="J21" s="27"/>
      <c r="K21" s="27"/>
      <c r="L21" s="60"/>
    </row>
    <row r="22" spans="2:12" x14ac:dyDescent="0.25">
      <c r="B22" s="149"/>
      <c r="C22" s="11" t="s">
        <v>21</v>
      </c>
      <c r="D22" s="27"/>
      <c r="E22" s="27"/>
      <c r="F22" s="60"/>
      <c r="G22" s="27">
        <v>67864</v>
      </c>
      <c r="H22" s="27"/>
      <c r="I22" s="60">
        <f t="shared" si="1"/>
        <v>-100</v>
      </c>
      <c r="J22" s="27">
        <f t="shared" si="2"/>
        <v>67864</v>
      </c>
      <c r="K22" s="27">
        <f t="shared" si="0"/>
        <v>0</v>
      </c>
      <c r="L22" s="60">
        <f t="shared" si="3"/>
        <v>-100</v>
      </c>
    </row>
    <row r="23" spans="2:12" x14ac:dyDescent="0.25">
      <c r="B23" s="149"/>
      <c r="C23" s="11" t="s">
        <v>22</v>
      </c>
      <c r="D23" s="27"/>
      <c r="E23" s="27"/>
      <c r="F23" s="60"/>
      <c r="G23" s="27"/>
      <c r="H23" s="27"/>
      <c r="I23" s="60"/>
      <c r="J23" s="27"/>
      <c r="K23" s="27"/>
      <c r="L23" s="68"/>
    </row>
    <row r="24" spans="2:12" x14ac:dyDescent="0.25">
      <c r="B24" s="149"/>
      <c r="C24" s="15" t="s">
        <v>13</v>
      </c>
      <c r="D24" s="27"/>
      <c r="E24" s="27"/>
      <c r="F24" s="60"/>
      <c r="G24" s="27"/>
      <c r="H24" s="27"/>
      <c r="I24" s="60"/>
      <c r="J24" s="27"/>
      <c r="K24" s="27"/>
      <c r="L24" s="68"/>
    </row>
    <row r="25" spans="2:12" x14ac:dyDescent="0.25">
      <c r="B25" s="149"/>
      <c r="C25" s="11" t="s">
        <v>18</v>
      </c>
      <c r="D25" s="27"/>
      <c r="E25" s="27"/>
      <c r="F25" s="60"/>
      <c r="G25" s="27"/>
      <c r="H25" s="27"/>
      <c r="I25" s="60"/>
      <c r="J25" s="27"/>
      <c r="K25" s="27"/>
      <c r="L25" s="68"/>
    </row>
    <row r="26" spans="2:12" x14ac:dyDescent="0.25">
      <c r="B26" s="149"/>
      <c r="C26" s="11" t="s">
        <v>19</v>
      </c>
      <c r="D26" s="27"/>
      <c r="E26" s="27"/>
      <c r="F26" s="60"/>
      <c r="G26" s="27"/>
      <c r="H26" s="27"/>
      <c r="I26" s="60"/>
      <c r="J26" s="27"/>
      <c r="K26" s="27"/>
      <c r="L26" s="68"/>
    </row>
    <row r="27" spans="2:12" x14ac:dyDescent="0.25">
      <c r="B27" s="149"/>
      <c r="C27" s="11" t="s">
        <v>20</v>
      </c>
      <c r="D27" s="27"/>
      <c r="E27" s="27"/>
      <c r="F27" s="60"/>
      <c r="G27" s="27"/>
      <c r="H27" s="27"/>
      <c r="I27" s="60"/>
      <c r="J27" s="27"/>
      <c r="K27" s="27"/>
      <c r="L27" s="68"/>
    </row>
    <row r="28" spans="2:12" x14ac:dyDescent="0.25">
      <c r="B28" s="149"/>
      <c r="C28" s="11" t="s">
        <v>21</v>
      </c>
      <c r="D28" s="27"/>
      <c r="E28" s="27"/>
      <c r="F28" s="60"/>
      <c r="G28" s="27"/>
      <c r="H28" s="27"/>
      <c r="I28" s="60"/>
      <c r="J28" s="27"/>
      <c r="K28" s="27"/>
      <c r="L28" s="68"/>
    </row>
    <row r="29" spans="2:12" x14ac:dyDescent="0.25">
      <c r="B29" s="149"/>
      <c r="C29" s="11" t="s">
        <v>22</v>
      </c>
      <c r="D29" s="27"/>
      <c r="E29" s="27"/>
      <c r="F29" s="60"/>
      <c r="G29" s="27"/>
      <c r="H29" s="27"/>
      <c r="I29" s="60"/>
      <c r="J29" s="27"/>
      <c r="K29" s="27"/>
      <c r="L29" s="68"/>
    </row>
    <row r="30" spans="2:12" x14ac:dyDescent="0.25">
      <c r="B30" s="149"/>
      <c r="C30" s="15" t="s">
        <v>14</v>
      </c>
      <c r="D30" s="27"/>
      <c r="E30" s="27"/>
      <c r="F30" s="60"/>
      <c r="G30" s="27"/>
      <c r="H30" s="27"/>
      <c r="I30" s="60"/>
      <c r="J30" s="27"/>
      <c r="K30" s="27"/>
      <c r="L30" s="68"/>
    </row>
    <row r="31" spans="2:12" x14ac:dyDescent="0.25">
      <c r="B31" s="149"/>
      <c r="C31" s="11" t="s">
        <v>18</v>
      </c>
      <c r="D31" s="27"/>
      <c r="E31" s="27"/>
      <c r="F31" s="60"/>
      <c r="G31" s="27"/>
      <c r="H31" s="27"/>
      <c r="I31" s="60"/>
      <c r="J31" s="27"/>
      <c r="K31" s="27"/>
      <c r="L31" s="68"/>
    </row>
    <row r="32" spans="2:12" x14ac:dyDescent="0.25">
      <c r="B32" s="149"/>
      <c r="C32" s="11" t="s">
        <v>19</v>
      </c>
      <c r="D32" s="27"/>
      <c r="E32" s="27"/>
      <c r="F32" s="60"/>
      <c r="G32" s="27"/>
      <c r="H32" s="27"/>
      <c r="I32" s="60"/>
      <c r="J32" s="27"/>
      <c r="K32" s="27"/>
      <c r="L32" s="68"/>
    </row>
    <row r="33" spans="2:12" x14ac:dyDescent="0.25">
      <c r="B33" s="149"/>
      <c r="C33" s="11" t="s">
        <v>20</v>
      </c>
      <c r="D33" s="27"/>
      <c r="E33" s="27"/>
      <c r="F33" s="60"/>
      <c r="G33" s="27"/>
      <c r="H33" s="27"/>
      <c r="I33" s="60"/>
      <c r="J33" s="27"/>
      <c r="K33" s="27"/>
      <c r="L33" s="68"/>
    </row>
    <row r="34" spans="2:12" x14ac:dyDescent="0.25">
      <c r="B34" s="149"/>
      <c r="C34" s="11" t="s">
        <v>21</v>
      </c>
      <c r="D34" s="27"/>
      <c r="E34" s="27"/>
      <c r="F34" s="60"/>
      <c r="G34" s="27"/>
      <c r="H34" s="27"/>
      <c r="I34" s="60"/>
      <c r="J34" s="27"/>
      <c r="K34" s="27"/>
      <c r="L34" s="68"/>
    </row>
    <row r="35" spans="2:12" ht="15.75" thickBot="1" x14ac:dyDescent="0.3">
      <c r="B35" s="149"/>
      <c r="C35" s="58" t="s">
        <v>22</v>
      </c>
      <c r="D35" s="37"/>
      <c r="E35" s="37"/>
      <c r="F35" s="61"/>
      <c r="G35" s="37"/>
      <c r="H35" s="37"/>
      <c r="I35" s="61"/>
      <c r="J35" s="37"/>
      <c r="K35" s="37"/>
      <c r="L35" s="69"/>
    </row>
    <row r="36" spans="2:12" ht="15.75" thickBot="1" x14ac:dyDescent="0.3">
      <c r="B36" s="104"/>
      <c r="C36" s="14" t="s">
        <v>35</v>
      </c>
      <c r="D36" s="23">
        <f>+D30+D24+D18+D12</f>
        <v>1184224.2499999995</v>
      </c>
      <c r="E36" s="23">
        <f>+E30+E24+E18+E12</f>
        <v>885963.33000000007</v>
      </c>
      <c r="F36" s="62">
        <f>+(E36-D36)/D36*100</f>
        <v>-25.186185808979978</v>
      </c>
      <c r="G36" s="23">
        <f>+G30+G24+G18+G12</f>
        <v>514098.81000000006</v>
      </c>
      <c r="H36" s="23">
        <f>+H30+H24+H18+H12</f>
        <v>269629.77</v>
      </c>
      <c r="I36" s="66">
        <f>+(H36-G36)/G36*100</f>
        <v>-47.552928589739395</v>
      </c>
      <c r="J36" s="23">
        <f>+D36+G36</f>
        <v>1698323.0599999996</v>
      </c>
      <c r="K36" s="23">
        <f>+E36+H36</f>
        <v>1155593.1000000001</v>
      </c>
      <c r="L36" s="66">
        <f>+(K36-J36)/J36*100</f>
        <v>-31.956815095003162</v>
      </c>
    </row>
    <row r="37" spans="2:12" x14ac:dyDescent="0.25">
      <c r="B37" s="103" t="s">
        <v>3</v>
      </c>
      <c r="C37" s="56" t="s">
        <v>4</v>
      </c>
      <c r="D37" s="29">
        <f>+D38+D39+D40+D41+D42</f>
        <v>356878.27</v>
      </c>
      <c r="E37" s="29">
        <f>+E38+E39+E40+E41+E42</f>
        <v>493669.82</v>
      </c>
      <c r="F37" s="63">
        <f>+(E37-D37)/D37*100</f>
        <v>38.330030573169942</v>
      </c>
      <c r="G37" s="29">
        <f>+G38+G39+G40+G41+G42</f>
        <v>309532.88</v>
      </c>
      <c r="H37" s="29">
        <f>+H38+H39+H40+H41+H42</f>
        <v>419714.5</v>
      </c>
      <c r="I37" s="63">
        <f>+(H37-G37)/G37*100</f>
        <v>35.596095639338863</v>
      </c>
      <c r="J37" s="29">
        <f t="shared" ref="J37:J62" si="5">+D37+G37</f>
        <v>666411.15</v>
      </c>
      <c r="K37" s="29">
        <f t="shared" ref="K37:K84" si="6">+E37+H37</f>
        <v>913384.32000000007</v>
      </c>
      <c r="L37" s="59">
        <f>+(K37-J37)/J37*100</f>
        <v>37.060179740390005</v>
      </c>
    </row>
    <row r="38" spans="2:12" x14ac:dyDescent="0.25">
      <c r="B38" s="103"/>
      <c r="C38" s="11" t="s">
        <v>18</v>
      </c>
      <c r="D38" s="27">
        <v>20364.78</v>
      </c>
      <c r="E38" s="31">
        <v>22627</v>
      </c>
      <c r="F38" s="60">
        <f>+(E38-D38)/D38*100</f>
        <v>11.108492210571395</v>
      </c>
      <c r="G38" s="27">
        <v>20002.890000000003</v>
      </c>
      <c r="H38" s="57">
        <v>26583.24</v>
      </c>
      <c r="I38" s="60">
        <f>+(H38-G38)/G38*100</f>
        <v>32.896996384022501</v>
      </c>
      <c r="J38" s="27">
        <f t="shared" si="5"/>
        <v>40367.67</v>
      </c>
      <c r="K38" s="27">
        <f t="shared" si="6"/>
        <v>49210.240000000005</v>
      </c>
      <c r="L38" s="60">
        <f t="shared" ref="L38:L84" si="7">+(K38-J38)/J38*100</f>
        <v>21.905078990191925</v>
      </c>
    </row>
    <row r="39" spans="2:12" x14ac:dyDescent="0.25">
      <c r="B39" s="103"/>
      <c r="C39" s="11" t="s">
        <v>19</v>
      </c>
      <c r="D39" s="27"/>
      <c r="E39" s="27"/>
      <c r="F39" s="60"/>
      <c r="G39" s="27"/>
      <c r="H39" s="27"/>
      <c r="I39" s="60"/>
      <c r="J39" s="27"/>
      <c r="K39" s="27"/>
      <c r="L39" s="60"/>
    </row>
    <row r="40" spans="2:12" x14ac:dyDescent="0.25">
      <c r="B40" s="103"/>
      <c r="C40" s="11" t="s">
        <v>20</v>
      </c>
      <c r="D40" s="27">
        <v>36789.939999999995</v>
      </c>
      <c r="E40" s="57">
        <v>98143.62</v>
      </c>
      <c r="F40" s="60">
        <f t="shared" ref="F40:F83" si="8">+(E40-D40)/D40*100</f>
        <v>166.76754569319766</v>
      </c>
      <c r="G40" s="27"/>
      <c r="H40" s="31">
        <v>24053.01</v>
      </c>
      <c r="I40" s="60"/>
      <c r="J40" s="27">
        <f t="shared" si="5"/>
        <v>36789.939999999995</v>
      </c>
      <c r="K40" s="27">
        <f t="shared" si="6"/>
        <v>122196.62999999999</v>
      </c>
      <c r="L40" s="60">
        <f t="shared" si="7"/>
        <v>232.14685862493934</v>
      </c>
    </row>
    <row r="41" spans="2:12" x14ac:dyDescent="0.25">
      <c r="B41" s="103"/>
      <c r="C41" s="11" t="s">
        <v>21</v>
      </c>
      <c r="D41" s="27">
        <v>28383.250000000004</v>
      </c>
      <c r="E41" s="31">
        <v>30162.38</v>
      </c>
      <c r="F41" s="60">
        <f t="shared" si="8"/>
        <v>6.2682391903675487</v>
      </c>
      <c r="G41" s="27">
        <v>17792.849999999999</v>
      </c>
      <c r="H41" s="31">
        <v>38380</v>
      </c>
      <c r="I41" s="60">
        <f t="shared" ref="I41:I84" si="9">+(H41-G41)/G41*100</f>
        <v>115.70462292437695</v>
      </c>
      <c r="J41" s="27">
        <f t="shared" si="5"/>
        <v>46176.100000000006</v>
      </c>
      <c r="K41" s="27">
        <f t="shared" si="6"/>
        <v>68542.38</v>
      </c>
      <c r="L41" s="60">
        <f t="shared" si="7"/>
        <v>48.436918665716675</v>
      </c>
    </row>
    <row r="42" spans="2:12" x14ac:dyDescent="0.25">
      <c r="B42" s="103"/>
      <c r="C42" s="11" t="s">
        <v>22</v>
      </c>
      <c r="D42" s="27">
        <v>271340.3</v>
      </c>
      <c r="E42" s="31">
        <v>342736.82</v>
      </c>
      <c r="F42" s="60">
        <f t="shared" si="8"/>
        <v>26.312538167017586</v>
      </c>
      <c r="G42" s="27">
        <v>271737.14</v>
      </c>
      <c r="H42" s="31">
        <v>330698.25</v>
      </c>
      <c r="I42" s="60">
        <f t="shared" si="9"/>
        <v>21.697847412392722</v>
      </c>
      <c r="J42" s="27">
        <f t="shared" si="5"/>
        <v>543077.43999999994</v>
      </c>
      <c r="K42" s="27">
        <f t="shared" si="6"/>
        <v>673435.07000000007</v>
      </c>
      <c r="L42" s="60">
        <f t="shared" si="7"/>
        <v>24.003506755868948</v>
      </c>
    </row>
    <row r="43" spans="2:12" x14ac:dyDescent="0.25">
      <c r="B43" s="103"/>
      <c r="C43" s="15" t="s">
        <v>5</v>
      </c>
      <c r="D43" s="19">
        <f>+D44+D45+D46+D47+D48</f>
        <v>396136.29000000004</v>
      </c>
      <c r="E43" s="19">
        <f>+E44+E45+E46+E47+E48</f>
        <v>250402.66999999998</v>
      </c>
      <c r="F43" s="60">
        <f t="shared" si="8"/>
        <v>-36.788757727801219</v>
      </c>
      <c r="G43" s="19">
        <f>+G44+G45+G46+G47+G48</f>
        <v>3126838.7600000002</v>
      </c>
      <c r="H43" s="19">
        <f>+H44+H45+H46+H47+H48</f>
        <v>3433037.87</v>
      </c>
      <c r="I43" s="60">
        <f t="shared" si="9"/>
        <v>9.7926095172237098</v>
      </c>
      <c r="J43" s="19">
        <f t="shared" si="5"/>
        <v>3522975.0500000003</v>
      </c>
      <c r="K43" s="19">
        <f t="shared" si="6"/>
        <v>3683440.54</v>
      </c>
      <c r="L43" s="60">
        <f t="shared" si="7"/>
        <v>4.5548290215679996</v>
      </c>
    </row>
    <row r="44" spans="2:12" x14ac:dyDescent="0.25">
      <c r="B44" s="103"/>
      <c r="C44" s="11" t="s">
        <v>18</v>
      </c>
      <c r="D44" s="27">
        <v>15029.770000000002</v>
      </c>
      <c r="E44" s="31">
        <v>18563.3</v>
      </c>
      <c r="F44" s="60">
        <f t="shared" si="8"/>
        <v>23.510206743017335</v>
      </c>
      <c r="G44" s="27">
        <v>62234.740000000013</v>
      </c>
      <c r="H44" s="31">
        <v>69345</v>
      </c>
      <c r="I44" s="60">
        <f t="shared" si="9"/>
        <v>11.424905125336727</v>
      </c>
      <c r="J44" s="27">
        <f t="shared" si="5"/>
        <v>77264.510000000009</v>
      </c>
      <c r="K44" s="27">
        <f t="shared" si="6"/>
        <v>87908.3</v>
      </c>
      <c r="L44" s="60">
        <f t="shared" si="7"/>
        <v>13.775781403389464</v>
      </c>
    </row>
    <row r="45" spans="2:12" x14ac:dyDescent="0.25">
      <c r="B45" s="103"/>
      <c r="C45" s="11" t="s">
        <v>19</v>
      </c>
      <c r="D45" s="27">
        <v>52</v>
      </c>
      <c r="E45" s="31">
        <v>24.8</v>
      </c>
      <c r="F45" s="60">
        <f t="shared" si="8"/>
        <v>-52.307692307692314</v>
      </c>
      <c r="G45" s="27">
        <v>11436.699999999999</v>
      </c>
      <c r="H45" s="31">
        <v>7897.2</v>
      </c>
      <c r="I45" s="60">
        <f t="shared" si="9"/>
        <v>-30.948612799146602</v>
      </c>
      <c r="J45" s="27">
        <f t="shared" si="5"/>
        <v>11488.699999999999</v>
      </c>
      <c r="K45" s="27">
        <f t="shared" si="6"/>
        <v>7922</v>
      </c>
      <c r="L45" s="60">
        <f t="shared" si="7"/>
        <v>-31.045287978622465</v>
      </c>
    </row>
    <row r="46" spans="2:12" x14ac:dyDescent="0.25">
      <c r="B46" s="103"/>
      <c r="C46" s="11" t="s">
        <v>20</v>
      </c>
      <c r="D46" s="27">
        <v>1160.02</v>
      </c>
      <c r="E46" s="31">
        <v>4188.33</v>
      </c>
      <c r="F46" s="60">
        <f t="shared" si="8"/>
        <v>261.05670591886343</v>
      </c>
      <c r="G46" s="27">
        <v>69075.87</v>
      </c>
      <c r="H46" s="31">
        <v>384.23</v>
      </c>
      <c r="I46" s="60">
        <f t="shared" si="9"/>
        <v>-99.44375655348243</v>
      </c>
      <c r="J46" s="27">
        <f t="shared" si="5"/>
        <v>70235.89</v>
      </c>
      <c r="K46" s="27">
        <f t="shared" si="6"/>
        <v>4572.5599999999995</v>
      </c>
      <c r="L46" s="60">
        <f t="shared" si="7"/>
        <v>-93.489710175239466</v>
      </c>
    </row>
    <row r="47" spans="2:12" x14ac:dyDescent="0.25">
      <c r="B47" s="103"/>
      <c r="C47" s="11" t="s">
        <v>21</v>
      </c>
      <c r="D47" s="27">
        <v>174850.85</v>
      </c>
      <c r="E47" s="31">
        <v>76701</v>
      </c>
      <c r="F47" s="60">
        <f t="shared" si="8"/>
        <v>-56.133470326280943</v>
      </c>
      <c r="G47" s="27">
        <v>14417.789999999999</v>
      </c>
      <c r="H47" s="27"/>
      <c r="I47" s="60">
        <f t="shared" si="9"/>
        <v>-100</v>
      </c>
      <c r="J47" s="27">
        <f t="shared" si="5"/>
        <v>189268.64</v>
      </c>
      <c r="K47" s="27">
        <f t="shared" si="6"/>
        <v>76701</v>
      </c>
      <c r="L47" s="60">
        <f t="shared" si="7"/>
        <v>-59.475061478753169</v>
      </c>
    </row>
    <row r="48" spans="2:12" x14ac:dyDescent="0.25">
      <c r="B48" s="103"/>
      <c r="C48" s="11" t="s">
        <v>22</v>
      </c>
      <c r="D48" s="27">
        <v>205043.65000000002</v>
      </c>
      <c r="E48" s="31">
        <v>150925.24</v>
      </c>
      <c r="F48" s="60">
        <f t="shared" si="8"/>
        <v>-26.393604483728232</v>
      </c>
      <c r="G48" s="27">
        <v>2969673.66</v>
      </c>
      <c r="H48" s="31">
        <v>3355411.44</v>
      </c>
      <c r="I48" s="60">
        <f t="shared" si="9"/>
        <v>12.98923128139271</v>
      </c>
      <c r="J48" s="27">
        <f t="shared" si="5"/>
        <v>3174717.31</v>
      </c>
      <c r="K48" s="27">
        <f t="shared" si="6"/>
        <v>3506336.6799999997</v>
      </c>
      <c r="L48" s="60">
        <f t="shared" si="7"/>
        <v>10.445634606754945</v>
      </c>
    </row>
    <row r="49" spans="2:12" x14ac:dyDescent="0.25">
      <c r="B49" s="103"/>
      <c r="C49" s="15" t="s">
        <v>6</v>
      </c>
      <c r="D49" s="19">
        <f>+D50+D51+D52+D53+D54</f>
        <v>1242026.25</v>
      </c>
      <c r="E49" s="19">
        <f>+E50+E51+E52+E53+E54</f>
        <v>1065520.94</v>
      </c>
      <c r="F49" s="60">
        <f t="shared" si="8"/>
        <v>-14.211077261853367</v>
      </c>
      <c r="G49" s="19">
        <f>+G50+G51+G52+G53+G54</f>
        <v>1243975.53</v>
      </c>
      <c r="H49" s="19">
        <f>+H50+H51+H52+H53+H54</f>
        <v>1010047.7799999999</v>
      </c>
      <c r="I49" s="60">
        <f t="shared" si="9"/>
        <v>-18.804851410541822</v>
      </c>
      <c r="J49" s="19">
        <f t="shared" si="5"/>
        <v>2486001.7800000003</v>
      </c>
      <c r="K49" s="19">
        <f t="shared" si="6"/>
        <v>2075568.7199999997</v>
      </c>
      <c r="L49" s="60">
        <f t="shared" si="7"/>
        <v>-16.509765330900144</v>
      </c>
    </row>
    <row r="50" spans="2:12" x14ac:dyDescent="0.25">
      <c r="B50" s="103"/>
      <c r="C50" s="11" t="s">
        <v>18</v>
      </c>
      <c r="D50" s="27">
        <v>791883.7</v>
      </c>
      <c r="E50" s="31">
        <v>904582.25</v>
      </c>
      <c r="F50" s="60">
        <f t="shared" si="8"/>
        <v>14.231704731389225</v>
      </c>
      <c r="G50" s="27">
        <v>605871.53</v>
      </c>
      <c r="H50" s="31">
        <v>747625.82</v>
      </c>
      <c r="I50" s="60">
        <f t="shared" si="9"/>
        <v>23.39675706498371</v>
      </c>
      <c r="J50" s="27">
        <f t="shared" si="5"/>
        <v>1397755.23</v>
      </c>
      <c r="K50" s="27">
        <f t="shared" si="6"/>
        <v>1652208.0699999998</v>
      </c>
      <c r="L50" s="60">
        <f t="shared" si="7"/>
        <v>18.204391909161366</v>
      </c>
    </row>
    <row r="51" spans="2:12" x14ac:dyDescent="0.25">
      <c r="B51" s="103"/>
      <c r="C51" s="11" t="s">
        <v>19</v>
      </c>
      <c r="D51" s="27"/>
      <c r="E51" s="31">
        <v>14147.03</v>
      </c>
      <c r="F51" s="60"/>
      <c r="G51" s="27">
        <v>17.75</v>
      </c>
      <c r="H51" s="27"/>
      <c r="I51" s="60">
        <f t="shared" si="9"/>
        <v>-100</v>
      </c>
      <c r="J51" s="27">
        <f t="shared" si="5"/>
        <v>17.75</v>
      </c>
      <c r="K51" s="27">
        <f t="shared" si="6"/>
        <v>14147.03</v>
      </c>
      <c r="L51" s="60">
        <f t="shared" si="7"/>
        <v>79601.577464788745</v>
      </c>
    </row>
    <row r="52" spans="2:12" x14ac:dyDescent="0.25">
      <c r="B52" s="103"/>
      <c r="C52" s="11" t="s">
        <v>20</v>
      </c>
      <c r="D52" s="27">
        <v>49221.54</v>
      </c>
      <c r="E52" s="31">
        <v>11438.48</v>
      </c>
      <c r="F52" s="60">
        <f t="shared" si="8"/>
        <v>-76.761230957015968</v>
      </c>
      <c r="G52" s="27">
        <v>15084.180000000002</v>
      </c>
      <c r="H52" s="31">
        <v>32764.73</v>
      </c>
      <c r="I52" s="60">
        <f t="shared" si="9"/>
        <v>117.21253657805724</v>
      </c>
      <c r="J52" s="27">
        <f t="shared" si="5"/>
        <v>64305.72</v>
      </c>
      <c r="K52" s="27">
        <f t="shared" si="6"/>
        <v>44203.21</v>
      </c>
      <c r="L52" s="60">
        <f t="shared" si="7"/>
        <v>-31.260842736851409</v>
      </c>
    </row>
    <row r="53" spans="2:12" x14ac:dyDescent="0.25">
      <c r="B53" s="103"/>
      <c r="C53" s="11" t="s">
        <v>21</v>
      </c>
      <c r="D53" s="27">
        <v>348507.03</v>
      </c>
      <c r="E53" s="31">
        <v>95076.6</v>
      </c>
      <c r="F53" s="60">
        <f t="shared" si="8"/>
        <v>-72.718886043704771</v>
      </c>
      <c r="G53" s="27">
        <v>344790.16000000003</v>
      </c>
      <c r="H53" s="31">
        <v>3168.08</v>
      </c>
      <c r="I53" s="60">
        <f t="shared" si="9"/>
        <v>-99.081157072464009</v>
      </c>
      <c r="J53" s="27">
        <f t="shared" si="5"/>
        <v>693297.19000000006</v>
      </c>
      <c r="K53" s="27">
        <f t="shared" si="6"/>
        <v>98244.680000000008</v>
      </c>
      <c r="L53" s="60">
        <f t="shared" si="7"/>
        <v>-85.829355517797495</v>
      </c>
    </row>
    <row r="54" spans="2:12" x14ac:dyDescent="0.25">
      <c r="B54" s="103"/>
      <c r="C54" s="11" t="s">
        <v>22</v>
      </c>
      <c r="D54" s="27">
        <v>52413.98</v>
      </c>
      <c r="E54" s="31">
        <v>40276.58</v>
      </c>
      <c r="F54" s="60">
        <f t="shared" si="8"/>
        <v>-23.156799006677229</v>
      </c>
      <c r="G54" s="27">
        <v>278211.90999999997</v>
      </c>
      <c r="H54" s="31">
        <v>226489.15</v>
      </c>
      <c r="I54" s="60">
        <f t="shared" si="9"/>
        <v>-18.591137956674821</v>
      </c>
      <c r="J54" s="27">
        <f t="shared" si="5"/>
        <v>330625.88999999996</v>
      </c>
      <c r="K54" s="27">
        <f>+E54+H54</f>
        <v>266765.73</v>
      </c>
      <c r="L54" s="60">
        <f t="shared" si="7"/>
        <v>-19.314930237314439</v>
      </c>
    </row>
    <row r="55" spans="2:12" x14ac:dyDescent="0.25">
      <c r="B55" s="103"/>
      <c r="C55" s="15" t="s">
        <v>7</v>
      </c>
      <c r="D55" s="19"/>
      <c r="E55" s="19"/>
      <c r="F55" s="60"/>
      <c r="G55" s="19">
        <f>+G56+G57+G58+G59+G60</f>
        <v>195850</v>
      </c>
      <c r="H55" s="19">
        <f>+H56+H57+H58+H59+H60</f>
        <v>44860</v>
      </c>
      <c r="I55" s="60">
        <f t="shared" si="9"/>
        <v>-77.094715343375029</v>
      </c>
      <c r="J55" s="19">
        <f t="shared" si="5"/>
        <v>195850</v>
      </c>
      <c r="K55" s="19">
        <f>+E55+H55</f>
        <v>44860</v>
      </c>
      <c r="L55" s="60">
        <f t="shared" si="7"/>
        <v>-77.094715343375029</v>
      </c>
    </row>
    <row r="56" spans="2:12" x14ac:dyDescent="0.25">
      <c r="B56" s="103"/>
      <c r="C56" s="11" t="s">
        <v>18</v>
      </c>
      <c r="D56" s="19"/>
      <c r="E56" s="19"/>
      <c r="F56" s="60"/>
      <c r="G56" s="19"/>
      <c r="H56" s="19"/>
      <c r="I56" s="60"/>
      <c r="J56" s="19"/>
      <c r="K56" s="19"/>
      <c r="L56" s="60"/>
    </row>
    <row r="57" spans="2:12" x14ac:dyDescent="0.25">
      <c r="B57" s="103"/>
      <c r="C57" s="11" t="s">
        <v>19</v>
      </c>
      <c r="D57" s="19"/>
      <c r="E57" s="19"/>
      <c r="F57" s="60"/>
      <c r="G57" s="19"/>
      <c r="H57" s="19"/>
      <c r="I57" s="60"/>
      <c r="J57" s="19"/>
      <c r="K57" s="19"/>
      <c r="L57" s="60"/>
    </row>
    <row r="58" spans="2:12" x14ac:dyDescent="0.25">
      <c r="B58" s="103"/>
      <c r="C58" s="11" t="s">
        <v>20</v>
      </c>
      <c r="D58" s="19"/>
      <c r="E58" s="19"/>
      <c r="F58" s="60"/>
      <c r="G58" s="19"/>
      <c r="H58" s="31"/>
      <c r="I58" s="60"/>
      <c r="J58" s="19"/>
      <c r="K58" s="19"/>
      <c r="L58" s="60"/>
    </row>
    <row r="59" spans="2:12" x14ac:dyDescent="0.25">
      <c r="B59" s="103"/>
      <c r="C59" s="11" t="s">
        <v>21</v>
      </c>
      <c r="D59" s="19"/>
      <c r="E59" s="19"/>
      <c r="F59" s="60"/>
      <c r="G59" s="19"/>
      <c r="H59" s="19"/>
      <c r="I59" s="60"/>
      <c r="J59" s="19"/>
      <c r="K59" s="19"/>
      <c r="L59" s="60"/>
    </row>
    <row r="60" spans="2:12" x14ac:dyDescent="0.25">
      <c r="B60" s="103"/>
      <c r="C60" s="11" t="s">
        <v>22</v>
      </c>
      <c r="D60" s="19"/>
      <c r="E60" s="19"/>
      <c r="F60" s="60"/>
      <c r="G60" s="27">
        <v>195850</v>
      </c>
      <c r="H60" s="31">
        <v>44860</v>
      </c>
      <c r="I60" s="60">
        <f t="shared" si="9"/>
        <v>-77.094715343375029</v>
      </c>
      <c r="J60" s="27">
        <f>+D60+G60</f>
        <v>195850</v>
      </c>
      <c r="K60" s="27">
        <f t="shared" si="6"/>
        <v>44860</v>
      </c>
      <c r="L60" s="60">
        <f t="shared" si="7"/>
        <v>-77.094715343375029</v>
      </c>
    </row>
    <row r="61" spans="2:12" x14ac:dyDescent="0.25">
      <c r="B61" s="103"/>
      <c r="C61" s="15" t="s">
        <v>11</v>
      </c>
      <c r="D61" s="19">
        <f>+D62+D63+D64+D65+D66</f>
        <v>1208.49</v>
      </c>
      <c r="E61" s="19">
        <f>+E62+E63+E64+E65+E66</f>
        <v>1057.1500000000001</v>
      </c>
      <c r="F61" s="60">
        <f t="shared" si="8"/>
        <v>-12.523065974894282</v>
      </c>
      <c r="G61" s="19"/>
      <c r="H61" s="19"/>
      <c r="I61" s="60"/>
      <c r="J61" s="19">
        <f>+D61+G61</f>
        <v>1208.49</v>
      </c>
      <c r="K61" s="19">
        <f t="shared" si="6"/>
        <v>1057.1500000000001</v>
      </c>
      <c r="L61" s="60">
        <f t="shared" si="7"/>
        <v>-12.523065974894282</v>
      </c>
    </row>
    <row r="62" spans="2:12" x14ac:dyDescent="0.25">
      <c r="B62" s="103"/>
      <c r="C62" s="11" t="s">
        <v>18</v>
      </c>
      <c r="D62" s="27">
        <v>1208.49</v>
      </c>
      <c r="E62" s="31">
        <v>1057.1500000000001</v>
      </c>
      <c r="F62" s="60">
        <f t="shared" si="8"/>
        <v>-12.523065974894282</v>
      </c>
      <c r="G62" s="27"/>
      <c r="H62" s="27"/>
      <c r="I62" s="60"/>
      <c r="J62" s="27">
        <f t="shared" si="5"/>
        <v>1208.49</v>
      </c>
      <c r="K62" s="27">
        <f t="shared" si="6"/>
        <v>1057.1500000000001</v>
      </c>
      <c r="L62" s="60">
        <f t="shared" si="7"/>
        <v>-12.523065974894282</v>
      </c>
    </row>
    <row r="63" spans="2:12" x14ac:dyDescent="0.25">
      <c r="B63" s="103"/>
      <c r="C63" s="11" t="s">
        <v>19</v>
      </c>
      <c r="D63" s="27"/>
      <c r="E63" s="27"/>
      <c r="F63" s="60"/>
      <c r="G63" s="27"/>
      <c r="H63" s="27"/>
      <c r="I63" s="60"/>
      <c r="J63" s="27"/>
      <c r="K63" s="27"/>
      <c r="L63" s="60"/>
    </row>
    <row r="64" spans="2:12" x14ac:dyDescent="0.25">
      <c r="B64" s="103"/>
      <c r="C64" s="11" t="s">
        <v>20</v>
      </c>
      <c r="D64" s="27"/>
      <c r="E64" s="27"/>
      <c r="F64" s="60"/>
      <c r="G64" s="27"/>
      <c r="H64" s="27"/>
      <c r="I64" s="60"/>
      <c r="J64" s="27"/>
      <c r="K64" s="27"/>
      <c r="L64" s="60"/>
    </row>
    <row r="65" spans="2:12" x14ac:dyDescent="0.25">
      <c r="B65" s="103"/>
      <c r="C65" s="11" t="s">
        <v>21</v>
      </c>
      <c r="D65" s="27"/>
      <c r="E65" s="27"/>
      <c r="F65" s="60"/>
      <c r="G65" s="27"/>
      <c r="H65" s="27"/>
      <c r="I65" s="60"/>
      <c r="J65" s="27"/>
      <c r="K65" s="27"/>
      <c r="L65" s="60"/>
    </row>
    <row r="66" spans="2:12" x14ac:dyDescent="0.25">
      <c r="B66" s="103"/>
      <c r="C66" s="11" t="s">
        <v>22</v>
      </c>
      <c r="D66" s="27"/>
      <c r="E66" s="27"/>
      <c r="F66" s="60"/>
      <c r="G66" s="27"/>
      <c r="H66" s="27"/>
      <c r="I66" s="60"/>
      <c r="J66" s="27"/>
      <c r="K66" s="27"/>
      <c r="L66" s="60"/>
    </row>
    <row r="67" spans="2:12" x14ac:dyDescent="0.25">
      <c r="B67" s="103"/>
      <c r="C67" s="15" t="s">
        <v>8</v>
      </c>
      <c r="D67" s="19">
        <f>+D68+D69+D70+D71+D72</f>
        <v>39035.9</v>
      </c>
      <c r="E67" s="19">
        <f>+E68+E69+E70+E71+E72</f>
        <v>662.86</v>
      </c>
      <c r="F67" s="60">
        <f t="shared" si="8"/>
        <v>-98.301922076857451</v>
      </c>
      <c r="G67" s="19">
        <f>+G68+G69+G70+G71+G72</f>
        <v>54293.369999999995</v>
      </c>
      <c r="H67" s="19">
        <f>+H68+H69+H70+H71+H72</f>
        <v>95881.75</v>
      </c>
      <c r="I67" s="60">
        <f t="shared" si="9"/>
        <v>76.599371157104471</v>
      </c>
      <c r="J67" s="19">
        <f>+D67+G67</f>
        <v>93329.26999999999</v>
      </c>
      <c r="K67" s="19">
        <f t="shared" si="6"/>
        <v>96544.61</v>
      </c>
      <c r="L67" s="60">
        <f t="shared" si="7"/>
        <v>3.4451571302336461</v>
      </c>
    </row>
    <row r="68" spans="2:12" x14ac:dyDescent="0.25">
      <c r="B68" s="103"/>
      <c r="C68" s="11" t="s">
        <v>18</v>
      </c>
      <c r="D68" s="27">
        <v>7748.9</v>
      </c>
      <c r="E68" s="31">
        <v>662.86</v>
      </c>
      <c r="F68" s="60">
        <f t="shared" si="8"/>
        <v>-91.44575359083224</v>
      </c>
      <c r="G68" s="27">
        <v>18998.719999999998</v>
      </c>
      <c r="H68" s="31">
        <v>62513.919999999998</v>
      </c>
      <c r="I68" s="60">
        <f t="shared" si="9"/>
        <v>229.0427986727527</v>
      </c>
      <c r="J68" s="27">
        <f>+D68+G68</f>
        <v>26747.619999999995</v>
      </c>
      <c r="K68" s="27">
        <f t="shared" si="6"/>
        <v>63176.78</v>
      </c>
      <c r="L68" s="60">
        <f t="shared" si="7"/>
        <v>136.19589331686336</v>
      </c>
    </row>
    <row r="69" spans="2:12" x14ac:dyDescent="0.25">
      <c r="B69" s="103"/>
      <c r="C69" s="11" t="s">
        <v>19</v>
      </c>
      <c r="D69" s="27"/>
      <c r="E69" s="27"/>
      <c r="F69" s="60"/>
      <c r="G69" s="27">
        <v>35294.65</v>
      </c>
      <c r="H69" s="31">
        <v>31767.24</v>
      </c>
      <c r="I69" s="60">
        <f t="shared" si="9"/>
        <v>-9.9941775878213832</v>
      </c>
      <c r="J69" s="27">
        <f>+D69+G69</f>
        <v>35294.65</v>
      </c>
      <c r="K69" s="27">
        <f t="shared" si="6"/>
        <v>31767.24</v>
      </c>
      <c r="L69" s="60">
        <f t="shared" si="7"/>
        <v>-9.9941775878213832</v>
      </c>
    </row>
    <row r="70" spans="2:12" x14ac:dyDescent="0.25">
      <c r="B70" s="103"/>
      <c r="C70" s="11" t="s">
        <v>20</v>
      </c>
      <c r="D70" s="27">
        <v>31287</v>
      </c>
      <c r="E70" s="27"/>
      <c r="F70" s="60">
        <f t="shared" si="8"/>
        <v>-100</v>
      </c>
      <c r="G70" s="27"/>
      <c r="H70" s="31">
        <v>1600.59</v>
      </c>
      <c r="I70" s="60"/>
      <c r="J70" s="27">
        <f t="shared" ref="J70:J84" si="10">+D70+G70</f>
        <v>31287</v>
      </c>
      <c r="K70" s="27">
        <f t="shared" si="6"/>
        <v>1600.59</v>
      </c>
      <c r="L70" s="60">
        <f t="shared" si="7"/>
        <v>-94.884169143733814</v>
      </c>
    </row>
    <row r="71" spans="2:12" x14ac:dyDescent="0.25">
      <c r="B71" s="103"/>
      <c r="C71" s="11" t="s">
        <v>21</v>
      </c>
      <c r="D71" s="27"/>
      <c r="E71" s="27"/>
      <c r="F71" s="60"/>
      <c r="G71" s="27"/>
      <c r="H71" s="27"/>
      <c r="I71" s="60"/>
      <c r="J71" s="27"/>
      <c r="K71" s="27"/>
      <c r="L71" s="60"/>
    </row>
    <row r="72" spans="2:12" x14ac:dyDescent="0.25">
      <c r="B72" s="103"/>
      <c r="C72" s="11" t="s">
        <v>22</v>
      </c>
      <c r="D72" s="27"/>
      <c r="E72" s="27"/>
      <c r="F72" s="60"/>
      <c r="G72" s="27"/>
      <c r="H72" s="27"/>
      <c r="I72" s="60"/>
      <c r="J72" s="27"/>
      <c r="K72" s="27"/>
      <c r="L72" s="60"/>
    </row>
    <row r="73" spans="2:12" x14ac:dyDescent="0.25">
      <c r="B73" s="103"/>
      <c r="C73" s="15" t="s">
        <v>9</v>
      </c>
      <c r="D73" s="19">
        <f>+D74+D75+D76+D77+D78</f>
        <v>102302.78</v>
      </c>
      <c r="E73" s="19">
        <f>+E74+E75+E76+E77+E78</f>
        <v>102692.65</v>
      </c>
      <c r="F73" s="60">
        <f t="shared" si="8"/>
        <v>0.3810942381037889</v>
      </c>
      <c r="G73" s="19">
        <f>+G74+G75+G76+G77+G78</f>
        <v>2263638.77</v>
      </c>
      <c r="H73" s="19">
        <f>+H74+H75+H76+H77+H78</f>
        <v>1345656.3</v>
      </c>
      <c r="I73" s="60">
        <f t="shared" si="9"/>
        <v>-40.553399339418448</v>
      </c>
      <c r="J73" s="19">
        <f t="shared" si="10"/>
        <v>2365941.5499999998</v>
      </c>
      <c r="K73" s="19">
        <f t="shared" si="6"/>
        <v>1448348.95</v>
      </c>
      <c r="L73" s="60">
        <f t="shared" si="7"/>
        <v>-38.783401052321004</v>
      </c>
    </row>
    <row r="74" spans="2:12" x14ac:dyDescent="0.25">
      <c r="B74" s="103"/>
      <c r="C74" s="11" t="s">
        <v>18</v>
      </c>
      <c r="D74" s="19"/>
      <c r="E74" s="19"/>
      <c r="F74" s="60"/>
      <c r="G74" s="19"/>
      <c r="H74" s="19"/>
      <c r="I74" s="60"/>
      <c r="J74" s="19"/>
      <c r="K74" s="19"/>
      <c r="L74" s="60"/>
    </row>
    <row r="75" spans="2:12" x14ac:dyDescent="0.25">
      <c r="B75" s="103"/>
      <c r="C75" s="11" t="s">
        <v>19</v>
      </c>
      <c r="D75" s="19"/>
      <c r="E75" s="19"/>
      <c r="F75" s="60"/>
      <c r="G75" s="19"/>
      <c r="H75" s="19"/>
      <c r="I75" s="60"/>
      <c r="J75" s="19"/>
      <c r="K75" s="19"/>
      <c r="L75" s="60"/>
    </row>
    <row r="76" spans="2:12" x14ac:dyDescent="0.25">
      <c r="B76" s="103"/>
      <c r="C76" s="11" t="s">
        <v>20</v>
      </c>
      <c r="D76" s="19"/>
      <c r="E76" s="19"/>
      <c r="F76" s="60"/>
      <c r="G76" s="27">
        <v>32672.92</v>
      </c>
      <c r="H76" s="31">
        <v>35775</v>
      </c>
      <c r="I76" s="60">
        <f t="shared" si="9"/>
        <v>9.4943457762575303</v>
      </c>
      <c r="J76" s="27">
        <f t="shared" si="10"/>
        <v>32672.92</v>
      </c>
      <c r="K76" s="27">
        <f t="shared" si="6"/>
        <v>35775</v>
      </c>
      <c r="L76" s="60">
        <f t="shared" si="7"/>
        <v>9.4943457762575303</v>
      </c>
    </row>
    <row r="77" spans="2:12" x14ac:dyDescent="0.25">
      <c r="B77" s="103"/>
      <c r="C77" s="11" t="s">
        <v>21</v>
      </c>
      <c r="D77" s="27">
        <v>59014</v>
      </c>
      <c r="E77" s="27"/>
      <c r="F77" s="60">
        <f t="shared" si="8"/>
        <v>-100</v>
      </c>
      <c r="G77" s="27">
        <v>2131302.5</v>
      </c>
      <c r="H77" s="31">
        <v>1260381.3</v>
      </c>
      <c r="I77" s="60">
        <f t="shared" si="9"/>
        <v>-40.86333122585836</v>
      </c>
      <c r="J77" s="27">
        <f t="shared" si="10"/>
        <v>2190316.5</v>
      </c>
      <c r="K77" s="27">
        <f t="shared" si="6"/>
        <v>1260381.3</v>
      </c>
      <c r="L77" s="60">
        <f t="shared" si="7"/>
        <v>-42.456658660974341</v>
      </c>
    </row>
    <row r="78" spans="2:12" x14ac:dyDescent="0.25">
      <c r="B78" s="103"/>
      <c r="C78" s="11" t="s">
        <v>22</v>
      </c>
      <c r="D78" s="27">
        <v>43288.78</v>
      </c>
      <c r="E78" s="31">
        <v>102692.65</v>
      </c>
      <c r="F78" s="60">
        <f t="shared" si="8"/>
        <v>137.22694425668729</v>
      </c>
      <c r="G78" s="27">
        <v>99663.35</v>
      </c>
      <c r="H78" s="31">
        <v>49500</v>
      </c>
      <c r="I78" s="60">
        <f t="shared" si="9"/>
        <v>-50.332795355564507</v>
      </c>
      <c r="J78" s="27">
        <f t="shared" si="10"/>
        <v>142952.13</v>
      </c>
      <c r="K78" s="27">
        <f t="shared" si="6"/>
        <v>152192.65</v>
      </c>
      <c r="L78" s="60">
        <f t="shared" si="7"/>
        <v>6.4640659778906331</v>
      </c>
    </row>
    <row r="79" spans="2:12" x14ac:dyDescent="0.25">
      <c r="B79" s="103"/>
      <c r="C79" s="15" t="s">
        <v>10</v>
      </c>
      <c r="D79" s="19">
        <f>+D80+D81+D82+D83+D84</f>
        <v>35061.56</v>
      </c>
      <c r="E79" s="19">
        <f>+E80+E81+E82+E83+E84</f>
        <v>203.57</v>
      </c>
      <c r="F79" s="60">
        <f t="shared" si="8"/>
        <v>-99.419392633984344</v>
      </c>
      <c r="G79" s="19">
        <f>+G80+G81+G82+G83+G84</f>
        <v>2237410.5099999998</v>
      </c>
      <c r="H79" s="19">
        <f>+H80+H81+H82+H83+H84</f>
        <v>1573062.85</v>
      </c>
      <c r="I79" s="60">
        <f t="shared" si="9"/>
        <v>-29.692703106145675</v>
      </c>
      <c r="J79" s="19">
        <f t="shared" si="10"/>
        <v>2272472.0699999998</v>
      </c>
      <c r="K79" s="19">
        <f t="shared" si="6"/>
        <v>1573266.4200000002</v>
      </c>
      <c r="L79" s="60">
        <f t="shared" si="7"/>
        <v>-30.768503570651134</v>
      </c>
    </row>
    <row r="80" spans="2:12" x14ac:dyDescent="0.25">
      <c r="B80" s="103"/>
      <c r="C80" s="11" t="s">
        <v>18</v>
      </c>
      <c r="D80" s="27">
        <v>744.25</v>
      </c>
      <c r="E80" s="31">
        <v>203.57</v>
      </c>
      <c r="F80" s="60">
        <f t="shared" si="8"/>
        <v>-72.647631844138402</v>
      </c>
      <c r="G80" s="27">
        <v>455.51000000000005</v>
      </c>
      <c r="H80" s="27"/>
      <c r="I80" s="60">
        <f t="shared" si="9"/>
        <v>-100</v>
      </c>
      <c r="J80" s="27">
        <f t="shared" si="10"/>
        <v>1199.76</v>
      </c>
      <c r="K80" s="27">
        <f t="shared" si="6"/>
        <v>203.57</v>
      </c>
      <c r="L80" s="60">
        <f t="shared" si="7"/>
        <v>-83.032439821297601</v>
      </c>
    </row>
    <row r="81" spans="2:12" x14ac:dyDescent="0.25">
      <c r="B81" s="103"/>
      <c r="C81" s="11" t="s">
        <v>19</v>
      </c>
      <c r="D81" s="27"/>
      <c r="E81" s="27"/>
      <c r="F81" s="60"/>
      <c r="G81" s="27"/>
      <c r="H81" s="27"/>
      <c r="I81" s="60"/>
      <c r="J81" s="27"/>
      <c r="K81" s="27"/>
      <c r="L81" s="60"/>
    </row>
    <row r="82" spans="2:12" x14ac:dyDescent="0.25">
      <c r="B82" s="103"/>
      <c r="C82" s="11" t="s">
        <v>20</v>
      </c>
      <c r="D82" s="27">
        <v>6513</v>
      </c>
      <c r="E82" s="27"/>
      <c r="F82" s="60">
        <f t="shared" si="8"/>
        <v>-100</v>
      </c>
      <c r="G82" s="27"/>
      <c r="H82" s="31">
        <v>1039.8499999999999</v>
      </c>
      <c r="I82" s="60"/>
      <c r="J82" s="27">
        <f t="shared" si="10"/>
        <v>6513</v>
      </c>
      <c r="K82" s="27">
        <f t="shared" si="6"/>
        <v>1039.8499999999999</v>
      </c>
      <c r="L82" s="60">
        <f t="shared" si="7"/>
        <v>-84.034239213879928</v>
      </c>
    </row>
    <row r="83" spans="2:12" x14ac:dyDescent="0.25">
      <c r="B83" s="103"/>
      <c r="C83" s="11" t="s">
        <v>21</v>
      </c>
      <c r="D83" s="27">
        <v>27804.31</v>
      </c>
      <c r="E83" s="27"/>
      <c r="F83" s="60">
        <f t="shared" si="8"/>
        <v>-100</v>
      </c>
      <c r="G83" s="27"/>
      <c r="H83" s="27"/>
      <c r="I83" s="60"/>
      <c r="J83" s="27">
        <f t="shared" si="10"/>
        <v>27804.31</v>
      </c>
      <c r="K83" s="27">
        <f t="shared" si="6"/>
        <v>0</v>
      </c>
      <c r="L83" s="60">
        <f t="shared" si="7"/>
        <v>-100</v>
      </c>
    </row>
    <row r="84" spans="2:12" x14ac:dyDescent="0.25">
      <c r="B84" s="103"/>
      <c r="C84" s="11" t="s">
        <v>22</v>
      </c>
      <c r="D84" s="27"/>
      <c r="E84" s="27"/>
      <c r="F84" s="60"/>
      <c r="G84" s="27">
        <v>2236955</v>
      </c>
      <c r="H84" s="31">
        <v>1572023</v>
      </c>
      <c r="I84" s="60">
        <f t="shared" si="9"/>
        <v>-29.724871532954396</v>
      </c>
      <c r="J84" s="27">
        <f t="shared" si="10"/>
        <v>2236955</v>
      </c>
      <c r="K84" s="27">
        <f t="shared" si="6"/>
        <v>1572023</v>
      </c>
      <c r="L84" s="60">
        <f t="shared" si="7"/>
        <v>-29.724871532954396</v>
      </c>
    </row>
    <row r="85" spans="2:12" x14ac:dyDescent="0.25">
      <c r="B85" s="103"/>
      <c r="C85" s="12" t="s">
        <v>12</v>
      </c>
      <c r="D85" s="19"/>
      <c r="E85" s="19"/>
      <c r="F85" s="60"/>
      <c r="G85" s="19"/>
      <c r="H85" s="19"/>
      <c r="I85" s="60"/>
      <c r="J85" s="19"/>
      <c r="K85" s="19"/>
      <c r="L85" s="60"/>
    </row>
    <row r="86" spans="2:12" x14ac:dyDescent="0.25">
      <c r="B86" s="103"/>
      <c r="C86" s="11" t="s">
        <v>18</v>
      </c>
      <c r="D86" s="19"/>
      <c r="E86" s="19"/>
      <c r="F86" s="60"/>
      <c r="G86" s="19"/>
      <c r="H86" s="19"/>
      <c r="I86" s="60"/>
      <c r="J86" s="19"/>
      <c r="K86" s="19"/>
      <c r="L86" s="60"/>
    </row>
    <row r="87" spans="2:12" x14ac:dyDescent="0.25">
      <c r="B87" s="103"/>
      <c r="C87" s="11" t="s">
        <v>19</v>
      </c>
      <c r="D87" s="19"/>
      <c r="E87" s="19"/>
      <c r="F87" s="60"/>
      <c r="G87" s="19"/>
      <c r="H87" s="19"/>
      <c r="I87" s="60"/>
      <c r="J87" s="19"/>
      <c r="K87" s="19"/>
      <c r="L87" s="60"/>
    </row>
    <row r="88" spans="2:12" x14ac:dyDescent="0.25">
      <c r="B88" s="103"/>
      <c r="C88" s="11" t="s">
        <v>20</v>
      </c>
      <c r="D88" s="19"/>
      <c r="E88" s="19"/>
      <c r="F88" s="60"/>
      <c r="G88" s="19"/>
      <c r="H88" s="19"/>
      <c r="I88" s="60"/>
      <c r="J88" s="19"/>
      <c r="K88" s="19"/>
      <c r="L88" s="60"/>
    </row>
    <row r="89" spans="2:12" x14ac:dyDescent="0.25">
      <c r="B89" s="103"/>
      <c r="C89" s="11" t="s">
        <v>21</v>
      </c>
      <c r="D89" s="19"/>
      <c r="E89" s="19"/>
      <c r="F89" s="60"/>
      <c r="G89" s="19"/>
      <c r="H89" s="19"/>
      <c r="I89" s="60"/>
      <c r="J89" s="19"/>
      <c r="K89" s="19"/>
      <c r="L89" s="60"/>
    </row>
    <row r="90" spans="2:12" ht="15.75" thickBot="1" x14ac:dyDescent="0.3">
      <c r="B90" s="103"/>
      <c r="C90" s="13" t="s">
        <v>22</v>
      </c>
      <c r="D90" s="20"/>
      <c r="E90" s="20"/>
      <c r="F90" s="60"/>
      <c r="G90" s="20"/>
      <c r="H90" s="20"/>
      <c r="I90" s="67"/>
      <c r="J90" s="29"/>
      <c r="K90" s="29"/>
      <c r="L90" s="60"/>
    </row>
    <row r="91" spans="2:12" ht="15.75" thickBot="1" x14ac:dyDescent="0.3">
      <c r="B91" s="104"/>
      <c r="C91" s="14" t="s">
        <v>33</v>
      </c>
      <c r="D91" s="23">
        <f>+D85+D79+D73+D67+D61+D55+D49+D43+D37</f>
        <v>2172649.54</v>
      </c>
      <c r="E91" s="23">
        <f>+E85+E79+E73+E67+E61+E55+E49+E43+E37</f>
        <v>1914209.66</v>
      </c>
      <c r="F91" s="62">
        <f>+(E91-D91)/D91*100</f>
        <v>-11.895148078046685</v>
      </c>
      <c r="G91" s="23">
        <f>+G85+G79+G73+G67+G61+G55+G49+G43+G37</f>
        <v>9431539.8200000003</v>
      </c>
      <c r="H91" s="23">
        <f>+H85+H79+H73+H67+H61+H55+H49+H43+H37</f>
        <v>7922261.0500000007</v>
      </c>
      <c r="I91" s="66">
        <f>+(H91-G91)/G91*100</f>
        <v>-16.002464059999056</v>
      </c>
      <c r="J91" s="22">
        <f>+D91+G91</f>
        <v>11604189.359999999</v>
      </c>
      <c r="K91" s="22">
        <f>+E91+H91</f>
        <v>9836470.7100000009</v>
      </c>
      <c r="L91" s="70">
        <f>+(K91-J91)/J91*100</f>
        <v>-15.233452291750593</v>
      </c>
    </row>
    <row r="92" spans="2:12" ht="15.75" thickBot="1" x14ac:dyDescent="0.3">
      <c r="B92" s="146" t="s">
        <v>36</v>
      </c>
      <c r="C92" s="147"/>
      <c r="D92" s="23">
        <f>+D91+D36</f>
        <v>3356873.7899999996</v>
      </c>
      <c r="E92" s="23">
        <f>+E91+E36</f>
        <v>2800172.99</v>
      </c>
      <c r="F92" s="62">
        <f>+(E92-D92)/D92*100</f>
        <v>-16.583906182543711</v>
      </c>
      <c r="G92" s="23">
        <f>+G91+G36</f>
        <v>9945638.6300000008</v>
      </c>
      <c r="H92" s="23">
        <f>+H91+H36</f>
        <v>8191890.8200000003</v>
      </c>
      <c r="I92" s="66">
        <f>+(H92-G92)/G92*100</f>
        <v>-17.633335326602353</v>
      </c>
      <c r="J92" s="22">
        <f>+D92+G92</f>
        <v>13302512.42</v>
      </c>
      <c r="K92" s="22">
        <f>+E92+H92</f>
        <v>10992063.810000001</v>
      </c>
      <c r="L92" s="66">
        <f>+(K92-J92)/J92*100</f>
        <v>-17.36851308273388</v>
      </c>
    </row>
    <row r="93" spans="2:12" s="2" customFormat="1" x14ac:dyDescent="0.25">
      <c r="F93" s="51"/>
      <c r="I93" s="51"/>
      <c r="L93" s="51"/>
    </row>
    <row r="94" spans="2:12" s="2" customFormat="1" ht="15.75" customHeight="1" x14ac:dyDescent="0.25">
      <c r="F94" s="51"/>
      <c r="I94" s="51"/>
      <c r="L94" s="51"/>
    </row>
    <row r="95" spans="2:12" s="2" customFormat="1" x14ac:dyDescent="0.25">
      <c r="B95" s="18" t="s">
        <v>45</v>
      </c>
      <c r="C95" s="17"/>
      <c r="D95" s="10"/>
      <c r="E95" s="10"/>
      <c r="F95" s="64"/>
      <c r="G95" s="10"/>
      <c r="H95" s="10"/>
      <c r="I95" s="64"/>
      <c r="J95" s="10"/>
      <c r="K95" s="10"/>
      <c r="L95" s="64"/>
    </row>
    <row r="96" spans="2:12" s="2" customFormat="1" x14ac:dyDescent="0.25">
      <c r="B96" s="90" t="s">
        <v>48</v>
      </c>
      <c r="C96" s="90"/>
      <c r="D96" s="90"/>
      <c r="E96" s="90"/>
      <c r="F96" s="90"/>
      <c r="G96" s="90"/>
      <c r="H96" s="90"/>
      <c r="I96" s="90"/>
      <c r="J96" s="90"/>
      <c r="K96" s="90"/>
      <c r="L96" s="90"/>
    </row>
    <row r="97" spans="2:12" s="2" customFormat="1" ht="58.5" customHeight="1" x14ac:dyDescent="0.25">
      <c r="B97" s="90" t="s">
        <v>49</v>
      </c>
      <c r="C97" s="90"/>
      <c r="D97" s="90"/>
      <c r="E97" s="90"/>
      <c r="F97" s="90"/>
      <c r="G97" s="90"/>
      <c r="H97" s="90"/>
      <c r="I97" s="90"/>
      <c r="J97" s="90"/>
      <c r="K97" s="90"/>
      <c r="L97" s="90"/>
    </row>
    <row r="98" spans="2:12" s="2" customFormat="1" ht="8.25" customHeight="1" x14ac:dyDescent="0.25"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</row>
    <row r="99" spans="2:12" s="2" customFormat="1" x14ac:dyDescent="0.25">
      <c r="F99" s="51"/>
      <c r="I99" s="51"/>
      <c r="L99" s="51"/>
    </row>
    <row r="100" spans="2:12" s="2" customFormat="1" x14ac:dyDescent="0.25">
      <c r="F100" s="51"/>
      <c r="I100" s="51"/>
      <c r="L100" s="51"/>
    </row>
    <row r="101" spans="2:12" s="2" customFormat="1" x14ac:dyDescent="0.25">
      <c r="F101" s="51"/>
      <c r="I101" s="51"/>
      <c r="L101" s="51"/>
    </row>
    <row r="102" spans="2:12" s="2" customFormat="1" x14ac:dyDescent="0.25">
      <c r="F102" s="51"/>
      <c r="I102" s="51"/>
      <c r="L102" s="51"/>
    </row>
    <row r="103" spans="2:12" s="2" customFormat="1" x14ac:dyDescent="0.25">
      <c r="F103" s="51"/>
      <c r="I103" s="51"/>
      <c r="L103" s="51"/>
    </row>
    <row r="104" spans="2:12" s="2" customFormat="1" x14ac:dyDescent="0.25">
      <c r="F104" s="51"/>
      <c r="I104" s="51"/>
      <c r="L104" s="51"/>
    </row>
    <row r="105" spans="2:12" s="2" customFormat="1" x14ac:dyDescent="0.25">
      <c r="F105" s="51"/>
      <c r="I105" s="51"/>
      <c r="L105" s="51"/>
    </row>
    <row r="106" spans="2:12" s="2" customFormat="1" x14ac:dyDescent="0.25">
      <c r="F106" s="51"/>
      <c r="I106" s="51"/>
      <c r="L106" s="51"/>
    </row>
    <row r="107" spans="2:12" s="2" customFormat="1" x14ac:dyDescent="0.25">
      <c r="F107" s="51"/>
      <c r="I107" s="51"/>
      <c r="L107" s="51"/>
    </row>
    <row r="108" spans="2:12" s="2" customFormat="1" x14ac:dyDescent="0.25">
      <c r="F108" s="51"/>
      <c r="I108" s="51"/>
      <c r="L108" s="51"/>
    </row>
    <row r="109" spans="2:12" s="2" customFormat="1" x14ac:dyDescent="0.25">
      <c r="F109" s="51"/>
      <c r="I109" s="51"/>
      <c r="L109" s="51"/>
    </row>
    <row r="110" spans="2:12" s="2" customFormat="1" x14ac:dyDescent="0.25">
      <c r="F110" s="51"/>
      <c r="I110" s="51"/>
      <c r="L110" s="51"/>
    </row>
    <row r="111" spans="2:12" s="2" customFormat="1" x14ac:dyDescent="0.25">
      <c r="F111" s="51"/>
      <c r="I111" s="51"/>
      <c r="L111" s="51"/>
    </row>
    <row r="112" spans="2:12" s="2" customFormat="1" x14ac:dyDescent="0.25">
      <c r="F112" s="51"/>
      <c r="I112" s="51"/>
      <c r="L112" s="51"/>
    </row>
    <row r="113" spans="6:12" s="2" customFormat="1" x14ac:dyDescent="0.25">
      <c r="F113" s="51"/>
      <c r="I113" s="51"/>
      <c r="L113" s="51"/>
    </row>
    <row r="114" spans="6:12" s="2" customFormat="1" x14ac:dyDescent="0.25">
      <c r="F114" s="51"/>
      <c r="I114" s="51"/>
      <c r="L114" s="51"/>
    </row>
    <row r="115" spans="6:12" s="2" customFormat="1" x14ac:dyDescent="0.25">
      <c r="F115" s="51"/>
      <c r="I115" s="51"/>
      <c r="L115" s="51"/>
    </row>
    <row r="116" spans="6:12" s="2" customFormat="1" x14ac:dyDescent="0.25">
      <c r="F116" s="51"/>
      <c r="I116" s="51"/>
      <c r="L116" s="51"/>
    </row>
    <row r="117" spans="6:12" s="2" customFormat="1" x14ac:dyDescent="0.25">
      <c r="F117" s="51"/>
      <c r="I117" s="51"/>
      <c r="L117" s="51"/>
    </row>
    <row r="118" spans="6:12" s="2" customFormat="1" x14ac:dyDescent="0.25">
      <c r="F118" s="51"/>
      <c r="I118" s="51"/>
      <c r="L118" s="51"/>
    </row>
    <row r="119" spans="6:12" s="2" customFormat="1" x14ac:dyDescent="0.25">
      <c r="F119" s="51"/>
      <c r="I119" s="51"/>
      <c r="L119" s="51"/>
    </row>
    <row r="120" spans="6:12" s="2" customFormat="1" x14ac:dyDescent="0.25">
      <c r="F120" s="51"/>
      <c r="I120" s="51"/>
      <c r="L120" s="51"/>
    </row>
    <row r="121" spans="6:12" s="2" customFormat="1" x14ac:dyDescent="0.25">
      <c r="F121" s="51"/>
      <c r="I121" s="51"/>
      <c r="L121" s="51"/>
    </row>
    <row r="122" spans="6:12" s="2" customFormat="1" x14ac:dyDescent="0.25">
      <c r="F122" s="51"/>
      <c r="I122" s="51"/>
      <c r="L122" s="51"/>
    </row>
    <row r="123" spans="6:12" s="2" customFormat="1" x14ac:dyDescent="0.25">
      <c r="F123" s="51"/>
      <c r="I123" s="51"/>
      <c r="L123" s="51"/>
    </row>
    <row r="124" spans="6:12" s="2" customFormat="1" x14ac:dyDescent="0.25">
      <c r="F124" s="51"/>
      <c r="I124" s="51"/>
      <c r="L124" s="51"/>
    </row>
    <row r="125" spans="6:12" s="2" customFormat="1" x14ac:dyDescent="0.25">
      <c r="F125" s="51"/>
      <c r="I125" s="51"/>
      <c r="L125" s="51"/>
    </row>
    <row r="126" spans="6:12" s="2" customFormat="1" x14ac:dyDescent="0.25">
      <c r="F126" s="51"/>
      <c r="I126" s="51"/>
      <c r="L126" s="51"/>
    </row>
    <row r="127" spans="6:12" s="2" customFormat="1" x14ac:dyDescent="0.25">
      <c r="F127" s="51"/>
      <c r="I127" s="51"/>
      <c r="L127" s="51"/>
    </row>
    <row r="128" spans="6:12" s="2" customFormat="1" x14ac:dyDescent="0.25">
      <c r="F128" s="51"/>
      <c r="I128" s="51"/>
      <c r="L128" s="51"/>
    </row>
    <row r="129" spans="6:12" s="2" customFormat="1" x14ac:dyDescent="0.25">
      <c r="F129" s="51"/>
      <c r="I129" s="51"/>
      <c r="L129" s="51"/>
    </row>
    <row r="130" spans="6:12" s="2" customFormat="1" x14ac:dyDescent="0.25">
      <c r="F130" s="51"/>
      <c r="I130" s="51"/>
      <c r="L130" s="51"/>
    </row>
    <row r="131" spans="6:12" s="2" customFormat="1" x14ac:dyDescent="0.25">
      <c r="F131" s="51"/>
      <c r="I131" s="51"/>
      <c r="L131" s="51"/>
    </row>
    <row r="132" spans="6:12" s="2" customFormat="1" x14ac:dyDescent="0.25">
      <c r="F132" s="51"/>
      <c r="I132" s="51"/>
      <c r="L132" s="51"/>
    </row>
    <row r="133" spans="6:12" s="2" customFormat="1" x14ac:dyDescent="0.25">
      <c r="F133" s="51"/>
      <c r="I133" s="51"/>
      <c r="L133" s="51"/>
    </row>
    <row r="134" spans="6:12" s="2" customFormat="1" x14ac:dyDescent="0.25">
      <c r="F134" s="51"/>
      <c r="I134" s="51"/>
      <c r="L134" s="51"/>
    </row>
    <row r="135" spans="6:12" s="2" customFormat="1" x14ac:dyDescent="0.25">
      <c r="F135" s="51"/>
      <c r="I135" s="51"/>
      <c r="L135" s="51"/>
    </row>
    <row r="136" spans="6:12" s="2" customFormat="1" x14ac:dyDescent="0.25">
      <c r="F136" s="51"/>
      <c r="I136" s="51"/>
      <c r="L136" s="51"/>
    </row>
    <row r="137" spans="6:12" s="2" customFormat="1" x14ac:dyDescent="0.25">
      <c r="F137" s="51"/>
      <c r="I137" s="51"/>
      <c r="L137" s="51"/>
    </row>
    <row r="138" spans="6:12" s="2" customFormat="1" x14ac:dyDescent="0.25">
      <c r="F138" s="51"/>
      <c r="I138" s="51"/>
      <c r="L138" s="51"/>
    </row>
    <row r="139" spans="6:12" s="2" customFormat="1" x14ac:dyDescent="0.25">
      <c r="F139" s="51"/>
      <c r="I139" s="51"/>
      <c r="L139" s="51"/>
    </row>
    <row r="140" spans="6:12" s="2" customFormat="1" x14ac:dyDescent="0.25">
      <c r="F140" s="51"/>
      <c r="I140" s="51"/>
      <c r="L140" s="51"/>
    </row>
    <row r="141" spans="6:12" s="2" customFormat="1" x14ac:dyDescent="0.25">
      <c r="F141" s="51"/>
      <c r="I141" s="51"/>
      <c r="L141" s="51"/>
    </row>
    <row r="142" spans="6:12" s="2" customFormat="1" x14ac:dyDescent="0.25">
      <c r="F142" s="51"/>
      <c r="I142" s="51"/>
      <c r="L142" s="51"/>
    </row>
    <row r="143" spans="6:12" s="2" customFormat="1" x14ac:dyDescent="0.25">
      <c r="F143" s="51"/>
      <c r="I143" s="51"/>
      <c r="L143" s="51"/>
    </row>
    <row r="144" spans="6:12" s="2" customFormat="1" x14ac:dyDescent="0.25">
      <c r="F144" s="51"/>
      <c r="I144" s="51"/>
      <c r="L144" s="51"/>
    </row>
    <row r="145" spans="6:12" s="2" customFormat="1" x14ac:dyDescent="0.25">
      <c r="F145" s="51"/>
      <c r="I145" s="51"/>
      <c r="L145" s="51"/>
    </row>
    <row r="146" spans="6:12" s="2" customFormat="1" x14ac:dyDescent="0.25">
      <c r="F146" s="51"/>
      <c r="I146" s="51"/>
      <c r="L146" s="51"/>
    </row>
    <row r="147" spans="6:12" s="2" customFormat="1" x14ac:dyDescent="0.25">
      <c r="F147" s="51"/>
      <c r="I147" s="51"/>
      <c r="L147" s="51"/>
    </row>
    <row r="148" spans="6:12" s="2" customFormat="1" x14ac:dyDescent="0.25">
      <c r="F148" s="51"/>
      <c r="I148" s="51"/>
      <c r="L148" s="51"/>
    </row>
    <row r="149" spans="6:12" s="2" customFormat="1" x14ac:dyDescent="0.25">
      <c r="F149" s="51"/>
      <c r="I149" s="51"/>
      <c r="L149" s="51"/>
    </row>
    <row r="150" spans="6:12" s="2" customFormat="1" x14ac:dyDescent="0.25">
      <c r="F150" s="51"/>
      <c r="I150" s="51"/>
      <c r="L150" s="51"/>
    </row>
    <row r="151" spans="6:12" s="2" customFormat="1" x14ac:dyDescent="0.25">
      <c r="F151" s="51"/>
      <c r="I151" s="51"/>
      <c r="L151" s="51"/>
    </row>
    <row r="152" spans="6:12" s="2" customFormat="1" x14ac:dyDescent="0.25">
      <c r="F152" s="51"/>
      <c r="I152" s="51"/>
      <c r="L152" s="51"/>
    </row>
    <row r="153" spans="6:12" s="2" customFormat="1" x14ac:dyDescent="0.25">
      <c r="F153" s="51"/>
      <c r="I153" s="51"/>
      <c r="L153" s="51"/>
    </row>
    <row r="154" spans="6:12" s="2" customFormat="1" x14ac:dyDescent="0.25">
      <c r="F154" s="51"/>
      <c r="I154" s="51"/>
      <c r="L154" s="51"/>
    </row>
    <row r="155" spans="6:12" s="2" customFormat="1" x14ac:dyDescent="0.25">
      <c r="F155" s="51"/>
      <c r="I155" s="51"/>
      <c r="L155" s="51"/>
    </row>
    <row r="156" spans="6:12" s="2" customFormat="1" x14ac:dyDescent="0.25">
      <c r="F156" s="51"/>
      <c r="I156" s="51"/>
      <c r="L156" s="51"/>
    </row>
    <row r="157" spans="6:12" s="2" customFormat="1" x14ac:dyDescent="0.25">
      <c r="F157" s="51"/>
      <c r="I157" s="51"/>
      <c r="L157" s="51"/>
    </row>
    <row r="158" spans="6:12" s="2" customFormat="1" x14ac:dyDescent="0.25">
      <c r="F158" s="51"/>
      <c r="I158" s="51"/>
      <c r="L158" s="51"/>
    </row>
    <row r="159" spans="6:12" s="2" customFormat="1" x14ac:dyDescent="0.25">
      <c r="F159" s="51"/>
      <c r="I159" s="51"/>
      <c r="L159" s="51"/>
    </row>
    <row r="160" spans="6:12" s="2" customFormat="1" x14ac:dyDescent="0.25">
      <c r="F160" s="51"/>
      <c r="I160" s="51"/>
      <c r="L160" s="51"/>
    </row>
    <row r="161" spans="6:12" s="2" customFormat="1" x14ac:dyDescent="0.25">
      <c r="F161" s="51"/>
      <c r="I161" s="51"/>
      <c r="L161" s="51"/>
    </row>
    <row r="162" spans="6:12" s="2" customFormat="1" x14ac:dyDescent="0.25">
      <c r="F162" s="51"/>
      <c r="I162" s="51"/>
      <c r="L162" s="51"/>
    </row>
    <row r="163" spans="6:12" s="2" customFormat="1" x14ac:dyDescent="0.25">
      <c r="F163" s="51"/>
      <c r="I163" s="51"/>
      <c r="L163" s="51"/>
    </row>
    <row r="164" spans="6:12" s="2" customFormat="1" x14ac:dyDescent="0.25">
      <c r="F164" s="51"/>
      <c r="I164" s="51"/>
      <c r="L164" s="51"/>
    </row>
    <row r="165" spans="6:12" s="2" customFormat="1" x14ac:dyDescent="0.25">
      <c r="F165" s="51"/>
      <c r="I165" s="51"/>
      <c r="L165" s="51"/>
    </row>
    <row r="166" spans="6:12" s="2" customFormat="1" x14ac:dyDescent="0.25">
      <c r="F166" s="51"/>
      <c r="I166" s="51"/>
      <c r="L166" s="51"/>
    </row>
    <row r="167" spans="6:12" s="2" customFormat="1" x14ac:dyDescent="0.25">
      <c r="F167" s="51"/>
      <c r="I167" s="51"/>
      <c r="L167" s="51"/>
    </row>
    <row r="168" spans="6:12" s="2" customFormat="1" x14ac:dyDescent="0.25">
      <c r="F168" s="51"/>
      <c r="I168" s="51"/>
      <c r="L168" s="51"/>
    </row>
    <row r="169" spans="6:12" s="2" customFormat="1" x14ac:dyDescent="0.25">
      <c r="F169" s="51"/>
      <c r="I169" s="51"/>
      <c r="L169" s="51"/>
    </row>
    <row r="170" spans="6:12" s="2" customFormat="1" x14ac:dyDescent="0.25">
      <c r="F170" s="51"/>
      <c r="I170" s="51"/>
      <c r="L170" s="51"/>
    </row>
    <row r="171" spans="6:12" s="2" customFormat="1" x14ac:dyDescent="0.25">
      <c r="F171" s="51"/>
      <c r="I171" s="51"/>
      <c r="L171" s="51"/>
    </row>
    <row r="172" spans="6:12" s="2" customFormat="1" x14ac:dyDescent="0.25">
      <c r="F172" s="51"/>
      <c r="I172" s="51"/>
      <c r="L172" s="51"/>
    </row>
    <row r="173" spans="6:12" s="2" customFormat="1" x14ac:dyDescent="0.25">
      <c r="F173" s="51"/>
      <c r="I173" s="51"/>
      <c r="L173" s="51"/>
    </row>
    <row r="174" spans="6:12" s="2" customFormat="1" x14ac:dyDescent="0.25">
      <c r="F174" s="51"/>
      <c r="I174" s="51"/>
      <c r="L174" s="51"/>
    </row>
    <row r="175" spans="6:12" s="2" customFormat="1" x14ac:dyDescent="0.25">
      <c r="F175" s="51"/>
      <c r="I175" s="51"/>
      <c r="L175" s="51"/>
    </row>
    <row r="176" spans="6:12" s="2" customFormat="1" x14ac:dyDescent="0.25">
      <c r="F176" s="51"/>
      <c r="I176" s="51"/>
      <c r="L176" s="51"/>
    </row>
    <row r="177" spans="6:12" s="2" customFormat="1" x14ac:dyDescent="0.25">
      <c r="F177" s="51"/>
      <c r="I177" s="51"/>
      <c r="L177" s="51"/>
    </row>
    <row r="178" spans="6:12" s="2" customFormat="1" x14ac:dyDescent="0.25">
      <c r="F178" s="51"/>
      <c r="I178" s="51"/>
      <c r="L178" s="51"/>
    </row>
    <row r="179" spans="6:12" s="2" customFormat="1" x14ac:dyDescent="0.25">
      <c r="F179" s="51"/>
      <c r="I179" s="51"/>
      <c r="L179" s="51"/>
    </row>
    <row r="180" spans="6:12" s="2" customFormat="1" x14ac:dyDescent="0.25">
      <c r="F180" s="51"/>
      <c r="I180" s="51"/>
      <c r="L180" s="51"/>
    </row>
    <row r="181" spans="6:12" s="2" customFormat="1" x14ac:dyDescent="0.25">
      <c r="F181" s="51"/>
      <c r="I181" s="51"/>
      <c r="L181" s="51"/>
    </row>
    <row r="182" spans="6:12" s="2" customFormat="1" x14ac:dyDescent="0.25">
      <c r="F182" s="51"/>
      <c r="I182" s="51"/>
      <c r="L182" s="51"/>
    </row>
    <row r="183" spans="6:12" s="2" customFormat="1" x14ac:dyDescent="0.25">
      <c r="F183" s="51"/>
      <c r="I183" s="51"/>
      <c r="L183" s="51"/>
    </row>
    <row r="184" spans="6:12" s="2" customFormat="1" x14ac:dyDescent="0.25">
      <c r="F184" s="51"/>
      <c r="I184" s="51"/>
      <c r="L184" s="51"/>
    </row>
    <row r="185" spans="6:12" s="2" customFormat="1" x14ac:dyDescent="0.25">
      <c r="F185" s="51"/>
      <c r="I185" s="51"/>
      <c r="L185" s="51"/>
    </row>
    <row r="186" spans="6:12" s="2" customFormat="1" x14ac:dyDescent="0.25">
      <c r="F186" s="51"/>
      <c r="I186" s="51"/>
      <c r="L186" s="51"/>
    </row>
    <row r="187" spans="6:12" s="2" customFormat="1" x14ac:dyDescent="0.25">
      <c r="F187" s="51"/>
      <c r="I187" s="51"/>
      <c r="L187" s="51"/>
    </row>
    <row r="188" spans="6:12" s="2" customFormat="1" x14ac:dyDescent="0.25">
      <c r="F188" s="51"/>
      <c r="I188" s="51"/>
      <c r="L188" s="51"/>
    </row>
    <row r="189" spans="6:12" s="2" customFormat="1" x14ac:dyDescent="0.25">
      <c r="F189" s="51"/>
      <c r="I189" s="51"/>
      <c r="L189" s="51"/>
    </row>
  </sheetData>
  <mergeCells count="16">
    <mergeCell ref="B97:L97"/>
    <mergeCell ref="B98:L98"/>
    <mergeCell ref="B92:C92"/>
    <mergeCell ref="B96:L96"/>
    <mergeCell ref="B12:B36"/>
    <mergeCell ref="B37:B91"/>
    <mergeCell ref="D1:L2"/>
    <mergeCell ref="D3:L5"/>
    <mergeCell ref="B7:L7"/>
    <mergeCell ref="B8:L8"/>
    <mergeCell ref="B9:B11"/>
    <mergeCell ref="D9:L9"/>
    <mergeCell ref="D10:F10"/>
    <mergeCell ref="J10:L10"/>
    <mergeCell ref="C9:C11"/>
    <mergeCell ref="G10:I10"/>
  </mergeCells>
  <pageMargins left="0.70866141732283472" right="0.70866141732283472" top="0.74803149606299213" bottom="0.74803149606299213" header="0.31496062992125984" footer="0.31496062992125984"/>
  <pageSetup scale="59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ÍNDICE</vt:lpstr>
      <vt:lpstr>Cuadro 1 </vt:lpstr>
      <vt:lpstr>Cuadro 2 </vt:lpstr>
      <vt:lpstr>'Cuadro 1 '!Área_de_impresión</vt:lpstr>
      <vt:lpstr>ÍNDICE!Área_de_impresión</vt:lpstr>
      <vt:lpstr>'Cuadro 2 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Espinosa</dc:creator>
  <cp:lastModifiedBy>Lina Tellez</cp:lastModifiedBy>
  <cp:lastPrinted>2024-12-11T21:15:42Z</cp:lastPrinted>
  <dcterms:created xsi:type="dcterms:W3CDTF">2022-06-23T14:58:32Z</dcterms:created>
  <dcterms:modified xsi:type="dcterms:W3CDTF">2024-12-11T21:15:45Z</dcterms:modified>
</cp:coreProperties>
</file>