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tellez\Downloads\"/>
    </mc:Choice>
  </mc:AlternateContent>
  <xr:revisionPtr revIDLastSave="0" documentId="13_ncr:1_{BF851D3D-48BB-4ADA-84E1-FDD347246C9E}" xr6:coauthVersionLast="47" xr6:coauthVersionMax="47" xr10:uidLastSave="{00000000-0000-0000-0000-000000000000}"/>
  <bookViews>
    <workbookView xWindow="-120" yWindow="-120" windowWidth="29040" windowHeight="15720" tabRatio="596" xr2:uid="{00000000-000D-0000-FFFF-FFFF00000000}"/>
  </bookViews>
  <sheets>
    <sheet name="INDICE" sheetId="10" r:id="rId1"/>
    <sheet name="Cuadro 1" sheetId="11" r:id="rId2"/>
    <sheet name="Cuadro 2" sheetId="14" r:id="rId3"/>
  </sheets>
  <definedNames>
    <definedName name="_Cuadro_FOR010" localSheetId="2">#REF!</definedName>
    <definedName name="_Cuadro_FOR010">#REF!</definedName>
    <definedName name="_xlnm.Print_Area" localSheetId="1">'Cuadro 1'!$B$9:$E$32</definedName>
    <definedName name="Campo_obligatorio" localSheetId="2">#REF!</definedName>
    <definedName name="Campo_obligatorio">#REF!</definedName>
    <definedName name="Contenido_de_la_tabla" localSheetId="2">#REF!</definedName>
    <definedName name="Contenido_de_la_tabla">#REF!</definedName>
    <definedName name="Descipción_de_la_variable" localSheetId="2">#REF!</definedName>
    <definedName name="Descipción_de_la_variable">#REF!</definedName>
    <definedName name="Dominios__Categorías__valores">#REF!</definedName>
    <definedName name="FOR_0061">#REF!</definedName>
    <definedName name="Id._de_la_variable">#REF!</definedName>
    <definedName name="Id._tabla">#REF!</definedName>
    <definedName name="Llave_Foránea">#REF!</definedName>
    <definedName name="Llave_Primaria">#REF!</definedName>
    <definedName name="Longitud">#REF!</definedName>
    <definedName name="Nombre_de_la_tabla">#REF!</definedName>
    <definedName name="Regla_de_validación__en_lenguaje_natural">#REF!</definedName>
    <definedName name="Tipo_de_dat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1" l="1"/>
  <c r="D27" i="11"/>
  <c r="E22" i="11"/>
  <c r="D22" i="11"/>
  <c r="F224" i="14"/>
  <c r="E224" i="14"/>
  <c r="G223" i="14"/>
  <c r="F221" i="14"/>
  <c r="E221" i="14"/>
  <c r="G219" i="14"/>
  <c r="G218" i="14"/>
  <c r="G217" i="14"/>
  <c r="G216" i="14"/>
  <c r="F214" i="14"/>
  <c r="E214" i="14"/>
  <c r="G213" i="14"/>
  <c r="G212" i="14"/>
  <c r="G211" i="14"/>
  <c r="F208" i="14"/>
  <c r="E208" i="14"/>
  <c r="G207" i="14"/>
  <c r="F205" i="14"/>
  <c r="E205" i="14"/>
  <c r="G203" i="14"/>
  <c r="G202" i="14"/>
  <c r="G201" i="14"/>
  <c r="G200" i="14"/>
  <c r="F198" i="14"/>
  <c r="E198" i="14"/>
  <c r="G197" i="14"/>
  <c r="G196" i="14"/>
  <c r="G195" i="14"/>
  <c r="F192" i="14"/>
  <c r="E192" i="14"/>
  <c r="G191" i="14"/>
  <c r="F189" i="14"/>
  <c r="E189" i="14"/>
  <c r="G187" i="14"/>
  <c r="G186" i="14"/>
  <c r="G185" i="14"/>
  <c r="G184" i="14"/>
  <c r="F182" i="14"/>
  <c r="E182" i="14"/>
  <c r="G181" i="14"/>
  <c r="G180" i="14"/>
  <c r="G179" i="14"/>
  <c r="F176" i="14"/>
  <c r="E176" i="14"/>
  <c r="G175" i="14"/>
  <c r="F173" i="14"/>
  <c r="E173" i="14"/>
  <c r="G172" i="14"/>
  <c r="G171" i="14"/>
  <c r="G170" i="14"/>
  <c r="G169" i="14"/>
  <c r="G168" i="14"/>
  <c r="F166" i="14"/>
  <c r="E166" i="14"/>
  <c r="G165" i="14"/>
  <c r="G164" i="14"/>
  <c r="G163" i="14"/>
  <c r="F156" i="14"/>
  <c r="E156" i="14"/>
  <c r="G155" i="14"/>
  <c r="F153" i="14"/>
  <c r="E153" i="14"/>
  <c r="G152" i="14"/>
  <c r="G151" i="14"/>
  <c r="G150" i="14"/>
  <c r="G149" i="14"/>
  <c r="G148" i="14"/>
  <c r="F146" i="14"/>
  <c r="E146" i="14"/>
  <c r="G145" i="14"/>
  <c r="G144" i="14"/>
  <c r="G143" i="14"/>
  <c r="F140" i="14"/>
  <c r="E140" i="14"/>
  <c r="G139" i="14"/>
  <c r="F137" i="14"/>
  <c r="E137" i="14"/>
  <c r="G136" i="14"/>
  <c r="G135" i="14"/>
  <c r="G134" i="14"/>
  <c r="G133" i="14"/>
  <c r="G132" i="14"/>
  <c r="F130" i="14"/>
  <c r="E130" i="14"/>
  <c r="G129" i="14"/>
  <c r="G128" i="14"/>
  <c r="G127" i="14"/>
  <c r="F124" i="14"/>
  <c r="E124" i="14"/>
  <c r="G123" i="14"/>
  <c r="F121" i="14"/>
  <c r="E121" i="14"/>
  <c r="G120" i="14"/>
  <c r="G119" i="14"/>
  <c r="G118" i="14"/>
  <c r="G117" i="14"/>
  <c r="G116" i="14"/>
  <c r="F114" i="14"/>
  <c r="E114" i="14"/>
  <c r="G112" i="14"/>
  <c r="G111" i="14"/>
  <c r="F108" i="14"/>
  <c r="E108" i="14"/>
  <c r="G107" i="14"/>
  <c r="F105" i="14"/>
  <c r="E105" i="14"/>
  <c r="G103" i="14"/>
  <c r="G102" i="14"/>
  <c r="G101" i="14"/>
  <c r="G100" i="14"/>
  <c r="F98" i="14"/>
  <c r="E98" i="14"/>
  <c r="G97" i="14"/>
  <c r="G96" i="14"/>
  <c r="G95" i="14"/>
  <c r="F92" i="14"/>
  <c r="E92" i="14"/>
  <c r="G91" i="14"/>
  <c r="F89" i="14"/>
  <c r="E89" i="14"/>
  <c r="G87" i="14"/>
  <c r="G86" i="14"/>
  <c r="G85" i="14"/>
  <c r="G84" i="14"/>
  <c r="F82" i="14"/>
  <c r="E82" i="14"/>
  <c r="G81" i="14"/>
  <c r="G80" i="14"/>
  <c r="G79" i="14"/>
  <c r="F76" i="14"/>
  <c r="E76" i="14"/>
  <c r="G75" i="14"/>
  <c r="F73" i="14"/>
  <c r="E73" i="14"/>
  <c r="G72" i="14"/>
  <c r="G71" i="14"/>
  <c r="G70" i="14"/>
  <c r="G69" i="14"/>
  <c r="F66" i="14"/>
  <c r="E66" i="14"/>
  <c r="G64" i="14"/>
  <c r="G63" i="14"/>
  <c r="F60" i="14"/>
  <c r="E60" i="14"/>
  <c r="G59" i="14"/>
  <c r="F57" i="14"/>
  <c r="E57" i="14"/>
  <c r="G55" i="14"/>
  <c r="G54" i="14"/>
  <c r="G53" i="14"/>
  <c r="G52" i="14"/>
  <c r="F50" i="14"/>
  <c r="E50" i="14"/>
  <c r="G49" i="14"/>
  <c r="G48" i="14"/>
  <c r="G47" i="14"/>
  <c r="F44" i="14"/>
  <c r="E44" i="14"/>
  <c r="G43" i="14"/>
  <c r="F41" i="14"/>
  <c r="E41" i="14"/>
  <c r="G40" i="14"/>
  <c r="G39" i="14"/>
  <c r="G38" i="14"/>
  <c r="G37" i="14"/>
  <c r="G36" i="14"/>
  <c r="F34" i="14"/>
  <c r="E34" i="14"/>
  <c r="G33" i="14"/>
  <c r="G32" i="14"/>
  <c r="G31" i="14"/>
  <c r="F28" i="14"/>
  <c r="E28" i="14"/>
  <c r="G27" i="14"/>
  <c r="F25" i="14"/>
  <c r="E25" i="14"/>
  <c r="G23" i="14"/>
  <c r="G22" i="14"/>
  <c r="G21" i="14"/>
  <c r="G20" i="14"/>
  <c r="F18" i="14"/>
  <c r="E18" i="14"/>
  <c r="G17" i="14"/>
  <c r="G16" i="14"/>
  <c r="G15" i="14"/>
  <c r="G192" i="14" l="1"/>
  <c r="G198" i="14"/>
  <c r="G82" i="14"/>
  <c r="G92" i="14"/>
  <c r="G44" i="14"/>
  <c r="G140" i="14"/>
  <c r="F227" i="14"/>
  <c r="G208" i="14"/>
  <c r="E158" i="14"/>
  <c r="F193" i="14"/>
  <c r="G214" i="14"/>
  <c r="G114" i="14"/>
  <c r="G98" i="14"/>
  <c r="G34" i="14"/>
  <c r="G18" i="14"/>
  <c r="G146" i="14"/>
  <c r="F141" i="14"/>
  <c r="G153" i="14"/>
  <c r="F160" i="14"/>
  <c r="G50" i="14"/>
  <c r="G66" i="14"/>
  <c r="G182" i="14"/>
  <c r="G124" i="14"/>
  <c r="D28" i="11"/>
  <c r="E28" i="11"/>
  <c r="F77" i="14"/>
  <c r="E109" i="14"/>
  <c r="G108" i="14"/>
  <c r="E125" i="14"/>
  <c r="G166" i="14"/>
  <c r="E193" i="14"/>
  <c r="G76" i="14"/>
  <c r="F61" i="14"/>
  <c r="G57" i="14"/>
  <c r="E77" i="14"/>
  <c r="F109" i="14"/>
  <c r="G130" i="14"/>
  <c r="F158" i="14"/>
  <c r="G189" i="14"/>
  <c r="E209" i="14"/>
  <c r="E93" i="14"/>
  <c r="G105" i="14"/>
  <c r="G137" i="14"/>
  <c r="F209" i="14"/>
  <c r="G41" i="14"/>
  <c r="F93" i="14"/>
  <c r="G89" i="14"/>
  <c r="E45" i="14"/>
  <c r="E29" i="14"/>
  <c r="F45" i="14"/>
  <c r="F159" i="14"/>
  <c r="G25" i="14"/>
  <c r="G173" i="14"/>
  <c r="E226" i="14"/>
  <c r="E159" i="14"/>
  <c r="G60" i="14"/>
  <c r="E61" i="14"/>
  <c r="E160" i="14"/>
  <c r="G28" i="14"/>
  <c r="F29" i="14"/>
  <c r="G121" i="14"/>
  <c r="G73" i="14"/>
  <c r="F228" i="14"/>
  <c r="G224" i="14"/>
  <c r="E227" i="14"/>
  <c r="E177" i="14"/>
  <c r="G156" i="14"/>
  <c r="G176" i="14"/>
  <c r="E228" i="14"/>
  <c r="F125" i="14"/>
  <c r="G205" i="14"/>
  <c r="F226" i="14"/>
  <c r="G221" i="14"/>
  <c r="E225" i="14"/>
  <c r="F225" i="14"/>
  <c r="E141" i="14"/>
  <c r="E157" i="14"/>
  <c r="F177" i="14"/>
  <c r="F157" i="14"/>
  <c r="F231" i="14" l="1"/>
  <c r="G93" i="14"/>
  <c r="G209" i="14"/>
  <c r="E230" i="14"/>
  <c r="G157" i="14"/>
  <c r="G45" i="14"/>
  <c r="G77" i="14"/>
  <c r="F232" i="14"/>
  <c r="G109" i="14"/>
  <c r="G125" i="14"/>
  <c r="G158" i="14"/>
  <c r="G61" i="14"/>
  <c r="G193" i="14"/>
  <c r="F230" i="14"/>
  <c r="F229" i="14"/>
  <c r="G141" i="14"/>
  <c r="G225" i="14"/>
  <c r="G228" i="14"/>
  <c r="E229" i="14"/>
  <c r="G159" i="14"/>
  <c r="G226" i="14"/>
  <c r="G160" i="14"/>
  <c r="F161" i="14"/>
  <c r="E232" i="14"/>
  <c r="G177" i="14"/>
  <c r="E161" i="14"/>
  <c r="G29" i="14"/>
  <c r="G227" i="14"/>
  <c r="E231" i="14"/>
  <c r="G231" i="14" s="1"/>
  <c r="G230" i="14" l="1"/>
  <c r="G161" i="14"/>
  <c r="F233" i="14"/>
  <c r="G229" i="14"/>
  <c r="E233" i="14"/>
  <c r="G232" i="14"/>
  <c r="G233" i="14" l="1"/>
</calcChain>
</file>

<file path=xl/sharedStrings.xml><?xml version="1.0" encoding="utf-8"?>
<sst xmlns="http://schemas.openxmlformats.org/spreadsheetml/2006/main" count="374" uniqueCount="89">
  <si>
    <t>CONTENIDO</t>
  </si>
  <si>
    <t>CUADRO 1</t>
  </si>
  <si>
    <t>Cantidad de operaciones de carga y descarga de sustancias/productos químicos, crudos y derivados por tipo de operaciòn, según litoral y puerto.</t>
  </si>
  <si>
    <t>CUADRO 2</t>
  </si>
  <si>
    <t>Cantidad de sustancias/productos químicos, crudos y derivados por categoria / tipo de sustancia, por tipo de operaciòn expresado en Tonelada Métricas - TM, según litoral, puerto y categoría.</t>
  </si>
  <si>
    <t>Cuadro 1</t>
  </si>
  <si>
    <t>Litoral</t>
  </si>
  <si>
    <t>Puerto</t>
  </si>
  <si>
    <t>Tipo de operación</t>
  </si>
  <si>
    <t>Carga</t>
  </si>
  <si>
    <t>Descarga</t>
  </si>
  <si>
    <t>Caribe</t>
  </si>
  <si>
    <t>Barranquilla</t>
  </si>
  <si>
    <t>Santa Marta</t>
  </si>
  <si>
    <t>Cartagena</t>
  </si>
  <si>
    <t>Riohacha</t>
  </si>
  <si>
    <t>San Andrés</t>
  </si>
  <si>
    <r>
      <t xml:space="preserve">Turbo </t>
    </r>
    <r>
      <rPr>
        <sz val="11"/>
        <color theme="1"/>
        <rFont val="Calibri"/>
        <family val="2"/>
        <scheme val="minor"/>
      </rPr>
      <t>Urabá y el Darién</t>
    </r>
  </si>
  <si>
    <t>Coveñas</t>
  </si>
  <si>
    <t>Providencia</t>
  </si>
  <si>
    <t>Puerto Bolívar</t>
  </si>
  <si>
    <t>Subtotal Caribe</t>
  </si>
  <si>
    <t>Pacifico</t>
  </si>
  <si>
    <t>Buenaventura</t>
  </si>
  <si>
    <t>Tumaco</t>
  </si>
  <si>
    <t>Bahía Solano</t>
  </si>
  <si>
    <t>Guapi</t>
  </si>
  <si>
    <t>Subtotal Pacifico</t>
  </si>
  <si>
    <t>Total Nacional</t>
  </si>
  <si>
    <r>
      <rPr>
        <b/>
        <sz val="9"/>
        <rFont val="Calibri"/>
        <family val="2"/>
      </rPr>
      <t>Fuente:</t>
    </r>
    <r>
      <rPr>
        <sz val="9"/>
        <rFont val="Calibri"/>
        <family val="2"/>
      </rPr>
      <t xml:space="preserve"> DIMAR. Registro de Prevención de la Contaminación en Control y Gestión de Productos Químicos, crudos y derivados.</t>
    </r>
  </si>
  <si>
    <r>
      <rPr>
        <b/>
        <sz val="9"/>
        <rFont val="Calibri"/>
        <family val="2"/>
        <scheme val="minor"/>
      </rPr>
      <t>Notas:</t>
    </r>
    <r>
      <rPr>
        <sz val="9"/>
        <rFont val="Calibri"/>
        <family val="2"/>
        <scheme val="minor"/>
      </rPr>
      <t xml:space="preserve">  
*Las celdas sin información se deben a que no se obtuvo datos por alguna de las siguientes razones:  no ser realizaron notificaciones de descarga de residuos/desechos para el respectivo mes, hubo algún error en el cargue de la información de los informes donde se extrae la información.
*Los datos se encuentra anuales desde el 2015 hasta el 2020,  a partir del 2021 los datos se encuentran mensuales.</t>
    </r>
  </si>
  <si>
    <t>Cuadro 2</t>
  </si>
  <si>
    <t>Mes de Junio del año 2024</t>
  </si>
  <si>
    <t>Categoría</t>
  </si>
  <si>
    <t>Tipo de Operación</t>
  </si>
  <si>
    <t xml:space="preserve">Cantidad total carga mas descarga de sustancias (TM) </t>
  </si>
  <si>
    <t xml:space="preserve">Carga (TM) </t>
  </si>
  <si>
    <t xml:space="preserve">Descarga (TM) </t>
  </si>
  <si>
    <t>Anexo I</t>
  </si>
  <si>
    <t>Crudos</t>
  </si>
  <si>
    <t>Derivados</t>
  </si>
  <si>
    <t>Combustibles (hidrocarburos ligeros)</t>
  </si>
  <si>
    <t>Subtotal Anexo I</t>
  </si>
  <si>
    <t>Sustancias Nocivas Liquidas</t>
  </si>
  <si>
    <t>Sustancia de la categoría X</t>
  </si>
  <si>
    <t>Sustancia de la categoría Y</t>
  </si>
  <si>
    <t>Sustancia de la categoría Z</t>
  </si>
  <si>
    <t>Sustancia de la categoría OS</t>
  </si>
  <si>
    <t>Sustancias controladas</t>
  </si>
  <si>
    <t>Subtotal Sustancias Nocivas Liquidas</t>
  </si>
  <si>
    <t>Codigo de gaseros</t>
  </si>
  <si>
    <t>Gases licuados</t>
  </si>
  <si>
    <t>Subtotal Gases licuados</t>
  </si>
  <si>
    <t>Subtotal Puerto de Barranquilla</t>
  </si>
  <si>
    <t>Subtotal Puerto de Santa Marta</t>
  </si>
  <si>
    <t>Subtotal Puerto de Cartagena</t>
  </si>
  <si>
    <t>Subtotal Puerto de Riohacha</t>
  </si>
  <si>
    <t>Subtotal Puerto de San Andres</t>
  </si>
  <si>
    <t>Turbo</t>
  </si>
  <si>
    <t>Subtotal Puerto de Turbo (Urabá y el Darién)</t>
  </si>
  <si>
    <t>Subtotal Puerto de Coveñas</t>
  </si>
  <si>
    <t>Subtotal Puerto de Providencia</t>
  </si>
  <si>
    <t>Puerto Bolivar</t>
  </si>
  <si>
    <t>Subtotal Puerto de Puerto Bolívar</t>
  </si>
  <si>
    <t>Total Caribe Anexo I</t>
  </si>
  <si>
    <t>Total Caribe Sustancias Nocivas Liquidas</t>
  </si>
  <si>
    <t>Total Gases licuados</t>
  </si>
  <si>
    <t>Total Caribe</t>
  </si>
  <si>
    <t xml:space="preserve">Pacifico </t>
  </si>
  <si>
    <t>Subtotal Puerto de Buenaventura</t>
  </si>
  <si>
    <t>Subtotal Puerto de Tumaco</t>
  </si>
  <si>
    <t>Bahia Solano</t>
  </si>
  <si>
    <t>Subtotal Puerto de Bahía Solano</t>
  </si>
  <si>
    <t>Subtotal Puerto de Guapi</t>
  </si>
  <si>
    <t>Total Pacifico Anexo I</t>
  </si>
  <si>
    <t>Total Pacifico Sustancias Nocivas Liquidas</t>
  </si>
  <si>
    <t>Total Pacifico</t>
  </si>
  <si>
    <t>Total Nacional Anexo I</t>
  </si>
  <si>
    <t>Total Nacional Sustancias Nocivas Liquidas</t>
  </si>
  <si>
    <t>Total Nacional Gases licuados</t>
  </si>
  <si>
    <t xml:space="preserve">Total Nacional </t>
  </si>
  <si>
    <t>Cantidad de operaciones de carga y descarga de sustancias/productos químicos, crudos y derivados por tipo de operaciòn, según litoral y puerto.
Del 1 a 30 de Junio del año 2024</t>
  </si>
  <si>
    <r>
      <rPr>
        <b/>
        <sz val="9"/>
        <rFont val="Calibri"/>
        <family val="2"/>
        <scheme val="minor"/>
      </rPr>
      <t xml:space="preserve">Fuente: </t>
    </r>
    <r>
      <rPr>
        <sz val="9"/>
        <rFont val="Calibri"/>
        <family val="2"/>
        <scheme val="minor"/>
      </rPr>
      <t xml:space="preserve">  DIMAR. Registro de Prevención de la Contaminación en Control y Gestión de Productos Químicos, crudos y derivados.
</t>
    </r>
    <r>
      <rPr>
        <b/>
        <sz val="9"/>
        <rFont val="Calibri"/>
        <family val="2"/>
        <scheme val="minor"/>
      </rPr>
      <t xml:space="preserve">Notas:  </t>
    </r>
    <r>
      <rPr>
        <sz val="9"/>
        <rFont val="Calibri"/>
        <family val="2"/>
        <scheme val="minor"/>
      </rPr>
      <t xml:space="preserve">
*Las celdas sin información se deben a que no se obtuvo datos por alguna de las siguientes razones:  no ser realizaron notificaciones de descarga de residuos/desechos para el respectivo mes, hubo algún error en el cargue de la información de los informes donde se extrae la información.
* Los anexos corresponden a los que se encuentran en el Convenio de MARPOL (Convenio Internacional para Prevenir la Contaminación por los Buques)
*Los datos se encuentra anuales desde el 2015 hasta el 2020,  a partir del 2021 los datos se encuentran mensuales.
*Sustancia X: Sustancias nocivas líquidas que, si fueran descargadas en el mar tras operaciones de limpieza o deslastrado de tanques, se consideran un riesgo grave para los recursos marinos o para la salud del ser humano y, por consiguiente, justifican la prohibición de su descarga en el medio marino. 
*Sustancia Y: Sustancias nocivas líquidas que, si fueran descargadas en el mar tras operaciones de limpieza o deslastrado de tanques, se consideran un riesgo para los recursos marinos o para la salud del ser humano o causarían perjuicio a los alicientes recreativos u otros usos legítimos del mar y, por consiguiente, justifican una limitación con respecto a la calidad y la cantidad de su descarga en el medio marino 
*Sustancia Z: Sustancias nocivas líquidas que, si fueran descargadas en el mar tras operaciones de limpieza o deslastrado de tanques, supondrían un riesgo leve para los recursos marinos o para la salud del ser humano y, por consiguiente, justifican restricciones menos rigurosas con respecto a la calidad y la cantidad de su descarga en el medio marino 
*Sustancia OS: Sustancias indicadas como OS (Otras sustancias) en la columna correspondiente a la categoría de contaminación del Código Internacional de Quimiqueros que han sido evaluadas, determinándose que no pertenecen a las categorías X, Y o Z.</t>
    </r>
  </si>
  <si>
    <t>FORMATO</t>
  </si>
  <si>
    <t>E1 DIRECCIONAMIENTO ESTRATEGICO</t>
  </si>
  <si>
    <t>Versiòn: 0</t>
  </si>
  <si>
    <t>CUADROS DE SALIDA PREVENCIÓN DE LA CONTAMINACIÓN EN CONTROL Y GESTIÓN DE OPERACIONES DE CARGA Y DESCARGA DE SUSTANCIAS / PRODUCTOS QUÍMICOS, CRUDOS Y DERIVADOS EN LAS CAPITANIAS DE PUERTO DE COLOMBIA</t>
  </si>
  <si>
    <t>E1-FOR-124</t>
  </si>
  <si>
    <t xml:space="preserve">CUADROS DE SALIDA PREVENCIÓN DE LA CONTAMINACIÓN EN CONTROL Y GESTIÓN DE OPERACIONES DE CARGA Y DESCARGA DE SUSTANCIAS/PRODUCTOS QUIMICOS, CRUDOS Y DERIVADOS EN LAS CAPITANIAS DE PUERTO DE COLOMBIA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</si>
</sst>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4"/>
      </right>
      <top/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5" fillId="0" borderId="0" applyNumberFormat="0" applyFill="0" applyBorder="0" applyAlignment="0" applyProtection="0"/>
    <xf numFmtId="43" fontId="16" fillId="0" borderId="0" applyFont="0" applyFill="0" applyBorder="0" applyAlignment="0" applyProtection="0"/>
  </cellStyleXfs>
  <cellXfs count="135">
    <xf numFmtId="0" fontId="0" fillId="0" borderId="0" xfId="0"/>
    <xf numFmtId="0" fontId="1" fillId="2" borderId="6" xfId="0" applyFont="1" applyFill="1" applyBorder="1"/>
    <xf numFmtId="0" fontId="5" fillId="2" borderId="1" xfId="3" applyFill="1" applyBorder="1" applyAlignment="1">
      <alignment vertic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3" fontId="0" fillId="0" borderId="17" xfId="0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3" fontId="1" fillId="3" borderId="18" xfId="0" applyNumberFormat="1" applyFont="1" applyFill="1" applyBorder="1" applyAlignment="1">
      <alignment horizontal="right"/>
    </xf>
    <xf numFmtId="3" fontId="1" fillId="3" borderId="3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/>
    </xf>
    <xf numFmtId="0" fontId="1" fillId="3" borderId="3" xfId="0" applyFont="1" applyFill="1" applyBorder="1" applyAlignment="1">
      <alignment horizontal="right" vertical="center"/>
    </xf>
    <xf numFmtId="0" fontId="1" fillId="3" borderId="40" xfId="0" applyFont="1" applyFill="1" applyBorder="1" applyAlignment="1">
      <alignment horizontal="center" vertical="center" wrapText="1"/>
    </xf>
    <xf numFmtId="3" fontId="0" fillId="0" borderId="42" xfId="0" applyNumberFormat="1" applyBorder="1" applyAlignment="1">
      <alignment horizontal="right"/>
    </xf>
    <xf numFmtId="3" fontId="0" fillId="0" borderId="43" xfId="0" applyNumberFormat="1" applyBorder="1" applyAlignment="1">
      <alignment horizontal="right"/>
    </xf>
    <xf numFmtId="3" fontId="1" fillId="3" borderId="43" xfId="0" applyNumberFormat="1" applyFont="1" applyFill="1" applyBorder="1" applyAlignment="1">
      <alignment horizontal="right"/>
    </xf>
    <xf numFmtId="3" fontId="1" fillId="3" borderId="44" xfId="0" applyNumberFormat="1" applyFont="1" applyFill="1" applyBorder="1" applyAlignment="1">
      <alignment horizontal="right"/>
    </xf>
    <xf numFmtId="164" fontId="1" fillId="2" borderId="6" xfId="4" applyNumberFormat="1" applyFont="1" applyFill="1" applyBorder="1"/>
    <xf numFmtId="164" fontId="0" fillId="0" borderId="0" xfId="4" applyNumberFormat="1" applyFont="1"/>
    <xf numFmtId="164" fontId="1" fillId="2" borderId="0" xfId="4" applyNumberFormat="1" applyFont="1" applyFill="1" applyAlignment="1">
      <alignment wrapText="1"/>
    </xf>
    <xf numFmtId="164" fontId="1" fillId="3" borderId="37" xfId="4" applyNumberFormat="1" applyFont="1" applyFill="1" applyBorder="1" applyAlignment="1">
      <alignment horizontal="center" vertical="center" wrapText="1"/>
    </xf>
    <xf numFmtId="164" fontId="1" fillId="3" borderId="5" xfId="4" applyNumberFormat="1" applyFont="1" applyFill="1" applyBorder="1" applyAlignment="1">
      <alignment horizontal="center" vertical="center" wrapText="1"/>
    </xf>
    <xf numFmtId="164" fontId="1" fillId="2" borderId="39" xfId="4" applyNumberFormat="1" applyFont="1" applyFill="1" applyBorder="1" applyAlignment="1">
      <alignment vertical="center"/>
    </xf>
    <xf numFmtId="164" fontId="1" fillId="2" borderId="22" xfId="4" applyNumberFormat="1" applyFont="1" applyFill="1" applyBorder="1" applyAlignment="1">
      <alignment vertical="center"/>
    </xf>
    <xf numFmtId="164" fontId="1" fillId="2" borderId="15" xfId="4" applyNumberFormat="1" applyFont="1" applyFill="1" applyBorder="1" applyAlignment="1">
      <alignment vertical="center"/>
    </xf>
    <xf numFmtId="164" fontId="1" fillId="2" borderId="16" xfId="4" applyNumberFormat="1" applyFont="1" applyFill="1" applyBorder="1" applyAlignment="1">
      <alignment vertical="center"/>
    </xf>
    <xf numFmtId="164" fontId="0" fillId="0" borderId="2" xfId="4" applyNumberFormat="1" applyFont="1" applyBorder="1" applyAlignment="1">
      <alignment horizontal="left"/>
    </xf>
    <xf numFmtId="164" fontId="0" fillId="0" borderId="33" xfId="4" applyNumberFormat="1" applyFont="1" applyBorder="1" applyAlignment="1">
      <alignment horizontal="right"/>
    </xf>
    <xf numFmtId="164" fontId="0" fillId="0" borderId="1" xfId="4" applyNumberFormat="1" applyFont="1" applyBorder="1" applyAlignment="1">
      <alignment horizontal="right"/>
    </xf>
    <xf numFmtId="164" fontId="0" fillId="0" borderId="17" xfId="4" applyNumberFormat="1" applyFont="1" applyBorder="1" applyAlignment="1">
      <alignment horizontal="right"/>
    </xf>
    <xf numFmtId="164" fontId="1" fillId="3" borderId="2" xfId="4" applyNumberFormat="1" applyFont="1" applyFill="1" applyBorder="1" applyAlignment="1">
      <alignment horizontal="right" wrapText="1"/>
    </xf>
    <xf numFmtId="164" fontId="1" fillId="3" borderId="33" xfId="4" applyNumberFormat="1" applyFont="1" applyFill="1" applyBorder="1" applyAlignment="1">
      <alignment horizontal="right"/>
    </xf>
    <xf numFmtId="164" fontId="1" fillId="3" borderId="1" xfId="4" applyNumberFormat="1" applyFont="1" applyFill="1" applyBorder="1" applyAlignment="1">
      <alignment horizontal="right"/>
    </xf>
    <xf numFmtId="164" fontId="1" fillId="3" borderId="17" xfId="4" applyNumberFormat="1" applyFont="1" applyFill="1" applyBorder="1" applyAlignment="1">
      <alignment horizontal="right"/>
    </xf>
    <xf numFmtId="164" fontId="1" fillId="2" borderId="2" xfId="4" applyNumberFormat="1" applyFont="1" applyFill="1" applyBorder="1" applyAlignment="1">
      <alignment horizontal="left" vertical="center" wrapText="1"/>
    </xf>
    <xf numFmtId="164" fontId="0" fillId="0" borderId="33" xfId="4" applyNumberFormat="1" applyFont="1" applyBorder="1"/>
    <xf numFmtId="164" fontId="0" fillId="0" borderId="1" xfId="4" applyNumberFormat="1" applyFont="1" applyBorder="1"/>
    <xf numFmtId="164" fontId="0" fillId="0" borderId="17" xfId="4" applyNumberFormat="1" applyFont="1" applyBorder="1"/>
    <xf numFmtId="164" fontId="1" fillId="0" borderId="2" xfId="4" applyNumberFormat="1" applyFont="1" applyBorder="1" applyAlignment="1">
      <alignment horizontal="left"/>
    </xf>
    <xf numFmtId="164" fontId="0" fillId="3" borderId="33" xfId="4" applyNumberFormat="1" applyFont="1" applyFill="1" applyBorder="1" applyAlignment="1">
      <alignment horizontal="right"/>
    </xf>
    <xf numFmtId="164" fontId="0" fillId="3" borderId="1" xfId="4" applyNumberFormat="1" applyFont="1" applyFill="1" applyBorder="1" applyAlignment="1">
      <alignment horizontal="right"/>
    </xf>
    <xf numFmtId="164" fontId="0" fillId="3" borderId="17" xfId="4" applyNumberFormat="1" applyFont="1" applyFill="1" applyBorder="1" applyAlignment="1">
      <alignment horizontal="right"/>
    </xf>
    <xf numFmtId="164" fontId="10" fillId="0" borderId="0" xfId="4" applyNumberFormat="1" applyFont="1"/>
    <xf numFmtId="164" fontId="1" fillId="3" borderId="19" xfId="4" applyNumberFormat="1" applyFont="1" applyFill="1" applyBorder="1" applyAlignment="1">
      <alignment horizontal="right" vertical="center"/>
    </xf>
    <xf numFmtId="164" fontId="1" fillId="3" borderId="23" xfId="4" applyNumberFormat="1" applyFont="1" applyFill="1" applyBorder="1" applyAlignment="1">
      <alignment horizontal="right"/>
    </xf>
    <xf numFmtId="164" fontId="1" fillId="3" borderId="20" xfId="4" applyNumberFormat="1" applyFont="1" applyFill="1" applyBorder="1" applyAlignment="1">
      <alignment horizontal="right"/>
    </xf>
    <xf numFmtId="164" fontId="1" fillId="3" borderId="41" xfId="4" applyNumberFormat="1" applyFont="1" applyFill="1" applyBorder="1" applyAlignment="1">
      <alignment horizontal="right"/>
    </xf>
    <xf numFmtId="164" fontId="1" fillId="3" borderId="27" xfId="4" applyNumberFormat="1" applyFont="1" applyFill="1" applyBorder="1" applyAlignment="1">
      <alignment horizontal="right" wrapText="1"/>
    </xf>
    <xf numFmtId="164" fontId="1" fillId="3" borderId="0" xfId="4" applyNumberFormat="1" applyFont="1" applyFill="1" applyAlignment="1">
      <alignment horizontal="right" wrapText="1"/>
    </xf>
    <xf numFmtId="164" fontId="0" fillId="3" borderId="0" xfId="4" applyNumberFormat="1" applyFont="1" applyFill="1" applyAlignment="1">
      <alignment horizontal="right"/>
    </xf>
    <xf numFmtId="164" fontId="0" fillId="3" borderId="28" xfId="4" applyNumberFormat="1" applyFont="1" applyFill="1" applyBorder="1" applyAlignment="1">
      <alignment horizontal="right"/>
    </xf>
    <xf numFmtId="164" fontId="11" fillId="0" borderId="0" xfId="4" applyNumberFormat="1" applyFont="1"/>
    <xf numFmtId="164" fontId="1" fillId="3" borderId="0" xfId="4" applyNumberFormat="1" applyFont="1" applyFill="1" applyAlignment="1">
      <alignment horizontal="right"/>
    </xf>
    <xf numFmtId="164" fontId="1" fillId="3" borderId="28" xfId="4" applyNumberFormat="1" applyFont="1" applyFill="1" applyBorder="1" applyAlignment="1">
      <alignment horizontal="right"/>
    </xf>
    <xf numFmtId="164" fontId="0" fillId="3" borderId="29" xfId="4" applyNumberFormat="1" applyFont="1" applyFill="1" applyBorder="1" applyAlignment="1">
      <alignment horizontal="right"/>
    </xf>
    <xf numFmtId="164" fontId="0" fillId="3" borderId="30" xfId="4" applyNumberFormat="1" applyFont="1" applyFill="1" applyBorder="1" applyAlignment="1">
      <alignment horizontal="right"/>
    </xf>
    <xf numFmtId="164" fontId="0" fillId="3" borderId="31" xfId="4" applyNumberFormat="1" applyFont="1" applyFill="1" applyBorder="1" applyAlignment="1">
      <alignment horizontal="right"/>
    </xf>
    <xf numFmtId="164" fontId="0" fillId="3" borderId="27" xfId="4" applyNumberFormat="1" applyFont="1" applyFill="1" applyBorder="1" applyAlignment="1">
      <alignment horizontal="right"/>
    </xf>
    <xf numFmtId="164" fontId="1" fillId="3" borderId="25" xfId="4" applyNumberFormat="1" applyFont="1" applyFill="1" applyBorder="1" applyAlignment="1">
      <alignment horizontal="right"/>
    </xf>
    <xf numFmtId="164" fontId="1" fillId="3" borderId="26" xfId="4" applyNumberFormat="1" applyFont="1" applyFill="1" applyBorder="1" applyAlignment="1">
      <alignment horizontal="right"/>
    </xf>
    <xf numFmtId="164" fontId="1" fillId="3" borderId="32" xfId="4" applyNumberFormat="1" applyFont="1" applyFill="1" applyBorder="1" applyAlignment="1">
      <alignment horizontal="right"/>
    </xf>
    <xf numFmtId="164" fontId="1" fillId="3" borderId="29" xfId="4" applyNumberFormat="1" applyFont="1" applyFill="1" applyBorder="1" applyAlignment="1">
      <alignment horizontal="right"/>
    </xf>
    <xf numFmtId="164" fontId="1" fillId="3" borderId="30" xfId="4" applyNumberFormat="1" applyFont="1" applyFill="1" applyBorder="1" applyAlignment="1">
      <alignment horizontal="right"/>
    </xf>
    <xf numFmtId="164" fontId="1" fillId="3" borderId="31" xfId="4" applyNumberFormat="1" applyFont="1" applyFill="1" applyBorder="1" applyAlignment="1">
      <alignment horizontal="right"/>
    </xf>
    <xf numFmtId="164" fontId="1" fillId="3" borderId="27" xfId="4" applyNumberFormat="1" applyFont="1" applyFill="1" applyBorder="1" applyAlignment="1">
      <alignment horizontal="right"/>
    </xf>
    <xf numFmtId="164" fontId="7" fillId="0" borderId="0" xfId="4" applyNumberFormat="1" applyFont="1" applyAlignment="1">
      <alignment horizontal="left" vertical="center" wrapText="1"/>
    </xf>
    <xf numFmtId="0" fontId="0" fillId="2" borderId="0" xfId="0" applyFill="1"/>
    <xf numFmtId="0" fontId="17" fillId="2" borderId="50" xfId="0" applyFont="1" applyFill="1" applyBorder="1" applyAlignment="1">
      <alignment horizontal="right" vertical="center"/>
    </xf>
    <xf numFmtId="0" fontId="14" fillId="2" borderId="50" xfId="0" applyFont="1" applyFill="1" applyBorder="1" applyAlignment="1">
      <alignment horizontal="right" vertical="center"/>
    </xf>
    <xf numFmtId="0" fontId="1" fillId="0" borderId="50" xfId="0" applyFont="1" applyBorder="1" applyAlignment="1">
      <alignment horizontal="right"/>
    </xf>
    <xf numFmtId="0" fontId="17" fillId="2" borderId="0" xfId="0" applyFont="1" applyFill="1" applyAlignment="1">
      <alignment horizontal="right" wrapText="1"/>
    </xf>
    <xf numFmtId="0" fontId="17" fillId="2" borderId="50" xfId="0" applyFont="1" applyFill="1" applyBorder="1" applyAlignment="1">
      <alignment horizontal="right" wrapText="1"/>
    </xf>
    <xf numFmtId="0" fontId="0" fillId="2" borderId="1" xfId="0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right" vertical="center" wrapText="1"/>
    </xf>
    <xf numFmtId="0" fontId="17" fillId="2" borderId="50" xfId="0" applyFont="1" applyFill="1" applyBorder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1" fillId="3" borderId="36" xfId="0" applyFont="1" applyFill="1" applyBorder="1" applyAlignment="1">
      <alignment horizontal="right" vertical="center"/>
    </xf>
    <xf numFmtId="0" fontId="1" fillId="3" borderId="19" xfId="0" applyFont="1" applyFill="1" applyBorder="1" applyAlignment="1">
      <alignment horizontal="right" vertical="center"/>
    </xf>
    <xf numFmtId="0" fontId="12" fillId="0" borderId="9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164" fontId="1" fillId="3" borderId="25" xfId="4" applyNumberFormat="1" applyFont="1" applyFill="1" applyBorder="1" applyAlignment="1">
      <alignment horizontal="right"/>
    </xf>
    <xf numFmtId="164" fontId="1" fillId="3" borderId="26" xfId="4" applyNumberFormat="1" applyFont="1" applyFill="1" applyBorder="1" applyAlignment="1">
      <alignment horizontal="right"/>
    </xf>
    <xf numFmtId="164" fontId="1" fillId="3" borderId="27" xfId="4" applyNumberFormat="1" applyFont="1" applyFill="1" applyBorder="1" applyAlignment="1">
      <alignment horizontal="right" wrapText="1"/>
    </xf>
    <xf numFmtId="164" fontId="1" fillId="3" borderId="0" xfId="4" applyNumberFormat="1" applyFont="1" applyFill="1" applyAlignment="1">
      <alignment horizontal="right" wrapText="1"/>
    </xf>
    <xf numFmtId="164" fontId="1" fillId="3" borderId="25" xfId="4" applyNumberFormat="1" applyFont="1" applyFill="1" applyBorder="1" applyAlignment="1">
      <alignment horizontal="right" vertical="center"/>
    </xf>
    <xf numFmtId="164" fontId="1" fillId="3" borderId="26" xfId="4" applyNumberFormat="1" applyFont="1" applyFill="1" applyBorder="1" applyAlignment="1">
      <alignment horizontal="right" vertical="center"/>
    </xf>
    <xf numFmtId="164" fontId="1" fillId="3" borderId="29" xfId="4" applyNumberFormat="1" applyFont="1" applyFill="1" applyBorder="1" applyAlignment="1">
      <alignment horizontal="right"/>
    </xf>
    <xf numFmtId="164" fontId="1" fillId="3" borderId="30" xfId="4" applyNumberFormat="1" applyFont="1" applyFill="1" applyBorder="1" applyAlignment="1">
      <alignment horizontal="right"/>
    </xf>
    <xf numFmtId="164" fontId="1" fillId="3" borderId="29" xfId="4" applyNumberFormat="1" applyFont="1" applyFill="1" applyBorder="1" applyAlignment="1">
      <alignment horizontal="center" vertical="center"/>
    </xf>
    <xf numFmtId="164" fontId="1" fillId="3" borderId="27" xfId="4" applyNumberFormat="1" applyFont="1" applyFill="1" applyBorder="1" applyAlignment="1">
      <alignment horizontal="center" vertical="center"/>
    </xf>
    <xf numFmtId="164" fontId="1" fillId="3" borderId="35" xfId="4" applyNumberFormat="1" applyFont="1" applyFill="1" applyBorder="1" applyAlignment="1">
      <alignment horizontal="center" vertical="center"/>
    </xf>
    <xf numFmtId="164" fontId="1" fillId="3" borderId="46" xfId="4" applyNumberFormat="1" applyFont="1" applyFill="1" applyBorder="1" applyAlignment="1">
      <alignment horizontal="center" vertical="center"/>
    </xf>
    <xf numFmtId="164" fontId="1" fillId="3" borderId="48" xfId="4" applyNumberFormat="1" applyFont="1" applyFill="1" applyBorder="1" applyAlignment="1">
      <alignment horizontal="center" vertical="center"/>
    </xf>
    <xf numFmtId="164" fontId="1" fillId="3" borderId="49" xfId="4" applyNumberFormat="1" applyFont="1" applyFill="1" applyBorder="1" applyAlignment="1">
      <alignment horizontal="center" vertical="center"/>
    </xf>
    <xf numFmtId="164" fontId="1" fillId="3" borderId="27" xfId="4" applyNumberFormat="1" applyFont="1" applyFill="1" applyBorder="1" applyAlignment="1">
      <alignment horizontal="right"/>
    </xf>
    <xf numFmtId="164" fontId="1" fillId="3" borderId="0" xfId="4" applyNumberFormat="1" applyFont="1" applyFill="1" applyAlignment="1">
      <alignment horizontal="right"/>
    </xf>
    <xf numFmtId="164" fontId="1" fillId="3" borderId="0" xfId="4" applyNumberFormat="1" applyFont="1" applyFill="1" applyAlignment="1">
      <alignment horizontal="right" vertical="center"/>
    </xf>
    <xf numFmtId="164" fontId="15" fillId="4" borderId="10" xfId="4" applyNumberFormat="1" applyFont="1" applyFill="1" applyBorder="1" applyAlignment="1">
      <alignment horizontal="center" vertical="center" wrapText="1"/>
    </xf>
    <xf numFmtId="164" fontId="15" fillId="4" borderId="0" xfId="4" applyNumberFormat="1" applyFont="1" applyFill="1" applyBorder="1" applyAlignment="1">
      <alignment horizontal="center" vertical="center" wrapText="1"/>
    </xf>
    <xf numFmtId="164" fontId="15" fillId="4" borderId="11" xfId="4" applyNumberFormat="1" applyFont="1" applyFill="1" applyBorder="1" applyAlignment="1">
      <alignment horizontal="center" vertical="center" wrapText="1"/>
    </xf>
    <xf numFmtId="164" fontId="1" fillId="3" borderId="22" xfId="4" applyNumberFormat="1" applyFont="1" applyFill="1" applyBorder="1" applyAlignment="1">
      <alignment horizontal="center" vertical="center" wrapText="1"/>
    </xf>
    <xf numFmtId="164" fontId="1" fillId="3" borderId="15" xfId="4" applyNumberFormat="1" applyFont="1" applyFill="1" applyBorder="1" applyAlignment="1">
      <alignment horizontal="center" vertical="center" wrapText="1"/>
    </xf>
    <xf numFmtId="164" fontId="1" fillId="3" borderId="16" xfId="4" applyNumberFormat="1" applyFont="1" applyFill="1" applyBorder="1" applyAlignment="1">
      <alignment horizontal="center" vertical="center" wrapText="1"/>
    </xf>
    <xf numFmtId="164" fontId="1" fillId="3" borderId="24" xfId="4" applyNumberFormat="1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164" fontId="1" fillId="4" borderId="12" xfId="4" applyNumberFormat="1" applyFont="1" applyFill="1" applyBorder="1" applyAlignment="1">
      <alignment horizontal="center" vertical="center" wrapText="1"/>
    </xf>
    <xf numFmtId="164" fontId="1" fillId="4" borderId="9" xfId="4" applyNumberFormat="1" applyFont="1" applyFill="1" applyBorder="1" applyAlignment="1">
      <alignment horizontal="center" vertical="center" wrapText="1"/>
    </xf>
    <xf numFmtId="164" fontId="1" fillId="4" borderId="13" xfId="4" applyNumberFormat="1" applyFont="1" applyFill="1" applyBorder="1" applyAlignment="1">
      <alignment horizontal="center" vertical="center" wrapText="1"/>
    </xf>
    <xf numFmtId="164" fontId="1" fillId="3" borderId="38" xfId="4" applyNumberFormat="1" applyFont="1" applyFill="1" applyBorder="1" applyAlignment="1">
      <alignment horizontal="center" vertical="center" wrapText="1"/>
    </xf>
    <xf numFmtId="164" fontId="1" fillId="3" borderId="36" xfId="4" applyNumberFormat="1" applyFont="1" applyFill="1" applyBorder="1" applyAlignment="1">
      <alignment horizontal="center" vertical="center" wrapText="1"/>
    </xf>
    <xf numFmtId="164" fontId="1" fillId="3" borderId="46" xfId="4" applyNumberFormat="1" applyFont="1" applyFill="1" applyBorder="1" applyAlignment="1">
      <alignment horizontal="center" vertical="center" wrapText="1"/>
    </xf>
    <xf numFmtId="164" fontId="1" fillId="3" borderId="47" xfId="4" applyNumberFormat="1" applyFont="1" applyFill="1" applyBorder="1" applyAlignment="1">
      <alignment horizontal="center" vertical="center" wrapText="1"/>
    </xf>
    <xf numFmtId="164" fontId="1" fillId="3" borderId="39" xfId="4" applyNumberFormat="1" applyFont="1" applyFill="1" applyBorder="1" applyAlignment="1">
      <alignment horizontal="center" vertical="center" wrapText="1"/>
    </xf>
    <xf numFmtId="164" fontId="1" fillId="3" borderId="9" xfId="4" applyNumberFormat="1" applyFont="1" applyFill="1" applyBorder="1" applyAlignment="1">
      <alignment horizontal="center" vertical="center" wrapText="1"/>
    </xf>
  </cellXfs>
  <cellStyles count="5">
    <cellStyle name="Hipervínculo" xfId="3" builtinId="8"/>
    <cellStyle name="Millares" xfId="4" builtinId="3"/>
    <cellStyle name="Normal" xfId="0" builtinId="0"/>
    <cellStyle name="Normal 2" xfId="2" xr:uid="{00000000-0005-0000-0000-000002000000}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12757</xdr:colOff>
      <xdr:row>1</xdr:row>
      <xdr:rowOff>8347</xdr:rowOff>
    </xdr:from>
    <xdr:to>
      <xdr:col>12</xdr:col>
      <xdr:colOff>10513</xdr:colOff>
      <xdr:row>5</xdr:row>
      <xdr:rowOff>57150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327549EB-A2E5-4A3C-89E1-80D699444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5857" y="198847"/>
          <a:ext cx="2712381" cy="810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88957</xdr:colOff>
      <xdr:row>1</xdr:row>
      <xdr:rowOff>36922</xdr:rowOff>
    </xdr:from>
    <xdr:to>
      <xdr:col>6</xdr:col>
      <xdr:colOff>296263</xdr:colOff>
      <xdr:row>5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3326BEFB-6691-4705-B3C8-03AE7913E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9082" y="227422"/>
          <a:ext cx="3045756" cy="810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42334</xdr:colOff>
      <xdr:row>0</xdr:row>
      <xdr:rowOff>174506</xdr:rowOff>
    </xdr:from>
    <xdr:to>
      <xdr:col>6</xdr:col>
      <xdr:colOff>1132347</xdr:colOff>
      <xdr:row>5</xdr:row>
      <xdr:rowOff>158750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BEB0C907-74F7-4D44-83B6-E61BA9CE9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2917" y="174506"/>
          <a:ext cx="3174930" cy="936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pageSetUpPr fitToPage="1"/>
  </sheetPr>
  <dimension ref="B1:L12"/>
  <sheetViews>
    <sheetView showGridLines="0" tabSelected="1" zoomScaleNormal="100" workbookViewId="0">
      <selection activeCell="B10" sqref="B10:L10"/>
    </sheetView>
  </sheetViews>
  <sheetFormatPr baseColWidth="10" defaultColWidth="11.42578125" defaultRowHeight="15" x14ac:dyDescent="0.25"/>
  <cols>
    <col min="1" max="1" width="6.28515625" customWidth="1"/>
    <col min="9" max="9" width="10.7109375" customWidth="1"/>
    <col min="10" max="10" width="9.42578125" customWidth="1"/>
    <col min="11" max="11" width="9" customWidth="1"/>
    <col min="12" max="12" width="11.5703125" customWidth="1"/>
  </cols>
  <sheetData>
    <row r="1" spans="2:12" s="66" customFormat="1" x14ac:dyDescent="0.25">
      <c r="H1" s="67" t="s">
        <v>83</v>
      </c>
    </row>
    <row r="2" spans="2:12" s="66" customFormat="1" ht="15" customHeight="1" x14ac:dyDescent="0.25">
      <c r="B2" s="70" t="s">
        <v>86</v>
      </c>
      <c r="C2" s="70"/>
      <c r="D2" s="70"/>
      <c r="E2" s="70"/>
      <c r="F2" s="70"/>
      <c r="G2" s="70"/>
      <c r="H2" s="71"/>
    </row>
    <row r="3" spans="2:12" s="66" customFormat="1" ht="15" customHeight="1" x14ac:dyDescent="0.25">
      <c r="B3" s="70"/>
      <c r="C3" s="70"/>
      <c r="D3" s="70"/>
      <c r="E3" s="70"/>
      <c r="F3" s="70"/>
      <c r="G3" s="70"/>
      <c r="H3" s="71"/>
    </row>
    <row r="4" spans="2:12" s="66" customFormat="1" x14ac:dyDescent="0.25">
      <c r="B4" s="70"/>
      <c r="C4" s="70"/>
      <c r="D4" s="70"/>
      <c r="E4" s="70"/>
      <c r="F4" s="70"/>
      <c r="G4" s="70"/>
      <c r="H4" s="71"/>
    </row>
    <row r="5" spans="2:12" s="66" customFormat="1" x14ac:dyDescent="0.25">
      <c r="H5" s="68" t="s">
        <v>84</v>
      </c>
    </row>
    <row r="6" spans="2:12" s="66" customFormat="1" x14ac:dyDescent="0.25">
      <c r="H6" s="68" t="s">
        <v>87</v>
      </c>
    </row>
    <row r="7" spans="2:12" s="66" customFormat="1" x14ac:dyDescent="0.25">
      <c r="H7" s="69" t="s">
        <v>85</v>
      </c>
    </row>
    <row r="8" spans="2:12" s="66" customFormat="1" x14ac:dyDescent="0.25"/>
    <row r="9" spans="2:12" ht="28.9" customHeight="1" x14ac:dyDescent="0.25">
      <c r="B9" s="73" t="s">
        <v>88</v>
      </c>
      <c r="C9" s="74"/>
      <c r="D9" s="74"/>
      <c r="E9" s="74"/>
      <c r="F9" s="74"/>
      <c r="G9" s="74"/>
      <c r="H9" s="74"/>
      <c r="I9" s="74"/>
      <c r="J9" s="74"/>
      <c r="K9" s="74"/>
      <c r="L9" s="75"/>
    </row>
    <row r="10" spans="2:12" x14ac:dyDescent="0.25">
      <c r="B10" s="76" t="s">
        <v>0</v>
      </c>
      <c r="C10" s="77"/>
      <c r="D10" s="77"/>
      <c r="E10" s="77"/>
      <c r="F10" s="77"/>
      <c r="G10" s="77"/>
      <c r="H10" s="77"/>
      <c r="I10" s="77"/>
      <c r="J10" s="77"/>
      <c r="K10" s="77"/>
      <c r="L10" s="78"/>
    </row>
    <row r="11" spans="2:12" ht="29.45" customHeight="1" x14ac:dyDescent="0.25">
      <c r="B11" s="2" t="s">
        <v>1</v>
      </c>
      <c r="C11" s="72" t="s">
        <v>2</v>
      </c>
      <c r="D11" s="72"/>
      <c r="E11" s="72"/>
      <c r="F11" s="72"/>
      <c r="G11" s="72"/>
      <c r="H11" s="72"/>
      <c r="I11" s="72"/>
      <c r="J11" s="72"/>
      <c r="K11" s="72"/>
      <c r="L11" s="72"/>
    </row>
    <row r="12" spans="2:12" ht="30.75" customHeight="1" x14ac:dyDescent="0.25">
      <c r="B12" s="2" t="s">
        <v>3</v>
      </c>
      <c r="C12" s="72" t="s">
        <v>4</v>
      </c>
      <c r="D12" s="72"/>
      <c r="E12" s="72"/>
      <c r="F12" s="72"/>
      <c r="G12" s="72"/>
      <c r="H12" s="72"/>
      <c r="I12" s="72"/>
      <c r="J12" s="72"/>
      <c r="K12" s="72"/>
      <c r="L12" s="72"/>
    </row>
  </sheetData>
  <mergeCells count="5">
    <mergeCell ref="B2:H4"/>
    <mergeCell ref="C12:L12"/>
    <mergeCell ref="B9:L9"/>
    <mergeCell ref="B10:L10"/>
    <mergeCell ref="C11:L11"/>
  </mergeCells>
  <phoneticPr fontId="4" type="noConversion"/>
  <hyperlinks>
    <hyperlink ref="B11" location="'Cuadro 1'!A1" display="CUADRO 1" xr:uid="{00000000-0004-0000-0000-000000000000}"/>
    <hyperlink ref="B12" location="'Cuadro 2'!A1" display="CUADRO 2" xr:uid="{00000000-0004-0000-0000-000001000000}"/>
  </hyperlinks>
  <pageMargins left="0.7" right="0.7" top="0.75" bottom="0.75" header="0.3" footer="0.3"/>
  <pageSetup paperSize="9" scale="9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>
    <pageSetUpPr fitToPage="1"/>
  </sheetPr>
  <dimension ref="A1:E43"/>
  <sheetViews>
    <sheetView showGridLines="0" zoomScaleNormal="100" workbookViewId="0">
      <selection activeCell="H23" sqref="H23"/>
    </sheetView>
  </sheetViews>
  <sheetFormatPr baseColWidth="10" defaultColWidth="11.42578125" defaultRowHeight="15" x14ac:dyDescent="0.25"/>
  <cols>
    <col min="1" max="1" width="18.140625" customWidth="1"/>
    <col min="2" max="2" width="24.42578125" customWidth="1"/>
    <col min="3" max="3" width="29.5703125" customWidth="1"/>
    <col min="4" max="5" width="15.5703125" customWidth="1"/>
  </cols>
  <sheetData>
    <row r="1" spans="1:5" s="66" customFormat="1" x14ac:dyDescent="0.25">
      <c r="C1" s="67" t="s">
        <v>83</v>
      </c>
    </row>
    <row r="2" spans="1:5" s="66" customFormat="1" ht="15" customHeight="1" x14ac:dyDescent="0.25">
      <c r="A2" s="79" t="s">
        <v>86</v>
      </c>
      <c r="B2" s="79"/>
      <c r="C2" s="80"/>
    </row>
    <row r="3" spans="1:5" s="66" customFormat="1" ht="15" customHeight="1" x14ac:dyDescent="0.25">
      <c r="A3" s="79"/>
      <c r="B3" s="79"/>
      <c r="C3" s="80"/>
    </row>
    <row r="4" spans="1:5" s="66" customFormat="1" x14ac:dyDescent="0.25">
      <c r="A4" s="79"/>
      <c r="B4" s="79"/>
      <c r="C4" s="80"/>
    </row>
    <row r="5" spans="1:5" s="66" customFormat="1" x14ac:dyDescent="0.25">
      <c r="C5" s="68" t="s">
        <v>84</v>
      </c>
    </row>
    <row r="6" spans="1:5" s="66" customFormat="1" x14ac:dyDescent="0.25">
      <c r="C6" s="68" t="s">
        <v>87</v>
      </c>
    </row>
    <row r="7" spans="1:5" s="66" customFormat="1" x14ac:dyDescent="0.25">
      <c r="C7" s="69" t="s">
        <v>85</v>
      </c>
    </row>
    <row r="8" spans="1:5" s="66" customFormat="1" x14ac:dyDescent="0.25"/>
    <row r="9" spans="1:5" x14ac:dyDescent="0.25">
      <c r="A9" s="1"/>
      <c r="B9" s="89" t="s">
        <v>5</v>
      </c>
      <c r="C9" s="90"/>
      <c r="D9" s="90"/>
      <c r="E9" s="91"/>
    </row>
    <row r="10" spans="1:5" ht="49.5" customHeight="1" x14ac:dyDescent="0.25">
      <c r="B10" s="92" t="s">
        <v>81</v>
      </c>
      <c r="C10" s="93"/>
      <c r="D10" s="93"/>
      <c r="E10" s="94"/>
    </row>
    <row r="11" spans="1:5" ht="16.899999999999999" customHeight="1" x14ac:dyDescent="0.25">
      <c r="B11" s="96" t="s">
        <v>6</v>
      </c>
      <c r="C11" s="95" t="s">
        <v>7</v>
      </c>
      <c r="D11" s="97" t="s">
        <v>8</v>
      </c>
      <c r="E11" s="98"/>
    </row>
    <row r="12" spans="1:5" x14ac:dyDescent="0.25">
      <c r="B12" s="96"/>
      <c r="C12" s="95"/>
      <c r="D12" s="9" t="s">
        <v>9</v>
      </c>
      <c r="E12" s="12" t="s">
        <v>10</v>
      </c>
    </row>
    <row r="13" spans="1:5" x14ac:dyDescent="0.25">
      <c r="B13" s="86" t="s">
        <v>11</v>
      </c>
      <c r="C13" s="10" t="s">
        <v>12</v>
      </c>
      <c r="D13" s="6">
        <v>9</v>
      </c>
      <c r="E13" s="13">
        <v>9</v>
      </c>
    </row>
    <row r="14" spans="1:5" x14ac:dyDescent="0.25">
      <c r="B14" s="87"/>
      <c r="C14" s="10" t="s">
        <v>13</v>
      </c>
      <c r="D14" s="6">
        <v>2</v>
      </c>
      <c r="E14" s="14">
        <v>12</v>
      </c>
    </row>
    <row r="15" spans="1:5" x14ac:dyDescent="0.25">
      <c r="B15" s="87"/>
      <c r="C15" s="10" t="s">
        <v>14</v>
      </c>
      <c r="D15" s="6">
        <v>58</v>
      </c>
      <c r="E15" s="14">
        <v>49</v>
      </c>
    </row>
    <row r="16" spans="1:5" x14ac:dyDescent="0.25">
      <c r="B16" s="87"/>
      <c r="C16" s="10" t="s">
        <v>15</v>
      </c>
      <c r="D16" s="6">
        <v>0</v>
      </c>
      <c r="E16" s="5">
        <v>0</v>
      </c>
    </row>
    <row r="17" spans="2:5" x14ac:dyDescent="0.25">
      <c r="B17" s="87"/>
      <c r="C17" s="10" t="s">
        <v>16</v>
      </c>
      <c r="D17" s="6">
        <v>2</v>
      </c>
      <c r="E17" s="14">
        <v>1</v>
      </c>
    </row>
    <row r="18" spans="2:5" x14ac:dyDescent="0.25">
      <c r="B18" s="87"/>
      <c r="C18" s="10" t="s">
        <v>17</v>
      </c>
      <c r="D18" s="6">
        <v>3</v>
      </c>
      <c r="E18" s="14">
        <v>0</v>
      </c>
    </row>
    <row r="19" spans="2:5" x14ac:dyDescent="0.25">
      <c r="B19" s="87"/>
      <c r="C19" s="10" t="s">
        <v>18</v>
      </c>
      <c r="D19" s="6">
        <v>12</v>
      </c>
      <c r="E19" s="14">
        <v>0</v>
      </c>
    </row>
    <row r="20" spans="2:5" x14ac:dyDescent="0.25">
      <c r="B20" s="87"/>
      <c r="C20" s="10" t="s">
        <v>19</v>
      </c>
      <c r="D20" s="6">
        <v>0</v>
      </c>
      <c r="E20" s="14">
        <v>2</v>
      </c>
    </row>
    <row r="21" spans="2:5" x14ac:dyDescent="0.25">
      <c r="B21" s="87"/>
      <c r="C21" s="10" t="s">
        <v>20</v>
      </c>
      <c r="D21" s="6">
        <v>0</v>
      </c>
      <c r="E21" s="14">
        <v>2</v>
      </c>
    </row>
    <row r="22" spans="2:5" x14ac:dyDescent="0.25">
      <c r="B22" s="88"/>
      <c r="C22" s="11" t="s">
        <v>21</v>
      </c>
      <c r="D22" s="8">
        <f>+SUM(D13:D21)</f>
        <v>86</v>
      </c>
      <c r="E22" s="15">
        <f>+SUM(E13:E21)</f>
        <v>75</v>
      </c>
    </row>
    <row r="23" spans="2:5" x14ac:dyDescent="0.25">
      <c r="B23" s="86" t="s">
        <v>22</v>
      </c>
      <c r="C23" s="10" t="s">
        <v>23</v>
      </c>
      <c r="D23" s="6">
        <v>20</v>
      </c>
      <c r="E23" s="14">
        <v>7</v>
      </c>
    </row>
    <row r="24" spans="2:5" x14ac:dyDescent="0.25">
      <c r="B24" s="87"/>
      <c r="C24" s="10" t="s">
        <v>24</v>
      </c>
      <c r="D24" s="6">
        <v>3</v>
      </c>
      <c r="E24" s="14">
        <v>0</v>
      </c>
    </row>
    <row r="25" spans="2:5" x14ac:dyDescent="0.25">
      <c r="B25" s="87"/>
      <c r="C25" s="10" t="s">
        <v>25</v>
      </c>
      <c r="D25" s="6">
        <v>0</v>
      </c>
      <c r="E25" s="14">
        <v>5</v>
      </c>
    </row>
    <row r="26" spans="2:5" x14ac:dyDescent="0.25">
      <c r="B26" s="87"/>
      <c r="C26" s="10" t="s">
        <v>26</v>
      </c>
      <c r="D26" s="6">
        <v>0</v>
      </c>
      <c r="E26" s="14">
        <v>4</v>
      </c>
    </row>
    <row r="27" spans="2:5" x14ac:dyDescent="0.25">
      <c r="B27" s="88"/>
      <c r="C27" s="11" t="s">
        <v>27</v>
      </c>
      <c r="D27" s="8">
        <f>+SUM(D23:D26)</f>
        <v>23</v>
      </c>
      <c r="E27" s="15">
        <f>+SUM(E23:E26)</f>
        <v>16</v>
      </c>
    </row>
    <row r="28" spans="2:5" ht="15.75" thickBot="1" x14ac:dyDescent="0.3">
      <c r="B28" s="83" t="s">
        <v>28</v>
      </c>
      <c r="C28" s="84"/>
      <c r="D28" s="7">
        <f>+D27+D22</f>
        <v>109</v>
      </c>
      <c r="E28" s="16">
        <f>+E27+E22</f>
        <v>91</v>
      </c>
    </row>
    <row r="29" spans="2:5" ht="14.45" customHeight="1" x14ac:dyDescent="0.25"/>
    <row r="31" spans="2:5" ht="23.25" customHeight="1" x14ac:dyDescent="0.25">
      <c r="B31" s="85" t="s">
        <v>29</v>
      </c>
      <c r="C31" s="85"/>
      <c r="D31" s="85"/>
      <c r="E31" s="85"/>
    </row>
    <row r="32" spans="2:5" x14ac:dyDescent="0.25">
      <c r="B32" s="81" t="s">
        <v>30</v>
      </c>
      <c r="C32" s="81"/>
      <c r="D32" s="81"/>
      <c r="E32" s="81"/>
    </row>
    <row r="33" spans="2:5" x14ac:dyDescent="0.25">
      <c r="B33" s="81"/>
      <c r="C33" s="81"/>
      <c r="D33" s="81"/>
      <c r="E33" s="81"/>
    </row>
    <row r="34" spans="2:5" x14ac:dyDescent="0.25">
      <c r="B34" s="81"/>
      <c r="C34" s="81"/>
      <c r="D34" s="81"/>
      <c r="E34" s="81"/>
    </row>
    <row r="35" spans="2:5" x14ac:dyDescent="0.25">
      <c r="B35" s="81"/>
      <c r="C35" s="81"/>
      <c r="D35" s="81"/>
      <c r="E35" s="81"/>
    </row>
    <row r="36" spans="2:5" x14ac:dyDescent="0.25">
      <c r="B36" s="81"/>
      <c r="C36" s="81"/>
      <c r="D36" s="81"/>
      <c r="E36" s="81"/>
    </row>
    <row r="37" spans="2:5" x14ac:dyDescent="0.25">
      <c r="B37" s="82"/>
      <c r="C37" s="82"/>
      <c r="D37" s="82"/>
      <c r="E37" s="82"/>
    </row>
    <row r="38" spans="2:5" x14ac:dyDescent="0.25">
      <c r="B38" s="4"/>
      <c r="C38" s="3"/>
    </row>
    <row r="39" spans="2:5" x14ac:dyDescent="0.25">
      <c r="B39" s="4"/>
      <c r="C39" s="3"/>
    </row>
    <row r="40" spans="2:5" x14ac:dyDescent="0.25">
      <c r="B40" s="4"/>
      <c r="C40" s="3"/>
    </row>
    <row r="41" spans="2:5" x14ac:dyDescent="0.25">
      <c r="B41" s="4"/>
      <c r="C41" s="3"/>
    </row>
    <row r="42" spans="2:5" x14ac:dyDescent="0.25">
      <c r="B42" s="4"/>
      <c r="C42" s="3"/>
    </row>
    <row r="43" spans="2:5" x14ac:dyDescent="0.25">
      <c r="B43" s="4"/>
      <c r="C43" s="3"/>
    </row>
  </sheetData>
  <mergeCells count="11">
    <mergeCell ref="A2:C4"/>
    <mergeCell ref="B32:E37"/>
    <mergeCell ref="B28:C28"/>
    <mergeCell ref="B31:E31"/>
    <mergeCell ref="B13:B22"/>
    <mergeCell ref="B23:B27"/>
    <mergeCell ref="B9:E9"/>
    <mergeCell ref="B10:E10"/>
    <mergeCell ref="C11:C12"/>
    <mergeCell ref="B11:B12"/>
    <mergeCell ref="D11:E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39993-9D5F-408F-A26E-8807FCA0BE85}">
  <sheetPr>
    <pageSetUpPr fitToPage="1"/>
  </sheetPr>
  <dimension ref="A1:G249"/>
  <sheetViews>
    <sheetView showGridLines="0" zoomScale="90" zoomScaleNormal="90" workbookViewId="0">
      <selection activeCell="L10" sqref="L10"/>
    </sheetView>
  </sheetViews>
  <sheetFormatPr baseColWidth="10" defaultColWidth="11.42578125" defaultRowHeight="15" x14ac:dyDescent="0.25"/>
  <cols>
    <col min="1" max="1" width="15.42578125" style="18" customWidth="1"/>
    <col min="2" max="2" width="9.85546875" style="18" customWidth="1"/>
    <col min="3" max="3" width="19.42578125" style="18" bestFit="1" customWidth="1"/>
    <col min="4" max="4" width="31.7109375" style="18" customWidth="1"/>
    <col min="5" max="5" width="13.85546875" style="18" bestFit="1" customWidth="1"/>
    <col min="6" max="6" width="17.42578125" style="18" customWidth="1"/>
    <col min="7" max="7" width="21" style="18" customWidth="1"/>
    <col min="8" max="16384" width="11.42578125" style="18"/>
  </cols>
  <sheetData>
    <row r="1" spans="1:7" s="66" customFormat="1" x14ac:dyDescent="0.25">
      <c r="D1" s="67" t="s">
        <v>83</v>
      </c>
    </row>
    <row r="2" spans="1:7" s="66" customFormat="1" ht="15" customHeight="1" x14ac:dyDescent="0.25">
      <c r="B2" s="79" t="s">
        <v>86</v>
      </c>
      <c r="C2" s="79"/>
      <c r="D2" s="80"/>
    </row>
    <row r="3" spans="1:7" s="66" customFormat="1" ht="15" customHeight="1" x14ac:dyDescent="0.25">
      <c r="B3" s="79"/>
      <c r="C3" s="79"/>
      <c r="D3" s="80"/>
    </row>
    <row r="4" spans="1:7" s="66" customFormat="1" x14ac:dyDescent="0.25">
      <c r="B4" s="79"/>
      <c r="C4" s="79"/>
      <c r="D4" s="80"/>
    </row>
    <row r="5" spans="1:7" s="66" customFormat="1" x14ac:dyDescent="0.25">
      <c r="D5" s="68" t="s">
        <v>84</v>
      </c>
    </row>
    <row r="6" spans="1:7" s="66" customFormat="1" x14ac:dyDescent="0.25">
      <c r="D6" s="68" t="s">
        <v>87</v>
      </c>
    </row>
    <row r="7" spans="1:7" s="66" customFormat="1" x14ac:dyDescent="0.25">
      <c r="D7" s="69" t="s">
        <v>85</v>
      </c>
    </row>
    <row r="8" spans="1:7" s="66" customFormat="1" x14ac:dyDescent="0.25"/>
    <row r="9" spans="1:7" x14ac:dyDescent="0.25">
      <c r="A9" s="17"/>
      <c r="B9" s="126" t="s">
        <v>31</v>
      </c>
      <c r="C9" s="127"/>
      <c r="D9" s="127"/>
      <c r="E9" s="127"/>
      <c r="F9" s="127"/>
      <c r="G9" s="128"/>
    </row>
    <row r="10" spans="1:7" ht="30" customHeight="1" x14ac:dyDescent="0.25">
      <c r="A10" s="19"/>
      <c r="B10" s="116" t="s">
        <v>4</v>
      </c>
      <c r="C10" s="117"/>
      <c r="D10" s="117"/>
      <c r="E10" s="117"/>
      <c r="F10" s="117"/>
      <c r="G10" s="118"/>
    </row>
    <row r="11" spans="1:7" ht="15.75" thickBot="1" x14ac:dyDescent="0.3">
      <c r="A11" s="19"/>
      <c r="B11" s="116" t="s">
        <v>32</v>
      </c>
      <c r="C11" s="117"/>
      <c r="D11" s="117"/>
      <c r="E11" s="117"/>
      <c r="F11" s="117"/>
      <c r="G11" s="118"/>
    </row>
    <row r="12" spans="1:7" ht="25.5" customHeight="1" x14ac:dyDescent="0.25">
      <c r="B12" s="129" t="s">
        <v>6</v>
      </c>
      <c r="C12" s="131" t="s">
        <v>7</v>
      </c>
      <c r="D12" s="133" t="s">
        <v>33</v>
      </c>
      <c r="E12" s="119" t="s">
        <v>34</v>
      </c>
      <c r="F12" s="120"/>
      <c r="G12" s="121" t="s">
        <v>35</v>
      </c>
    </row>
    <row r="13" spans="1:7" ht="25.5" customHeight="1" thickBot="1" x14ac:dyDescent="0.3">
      <c r="B13" s="130"/>
      <c r="C13" s="132"/>
      <c r="D13" s="134"/>
      <c r="E13" s="20" t="s">
        <v>36</v>
      </c>
      <c r="F13" s="21" t="s">
        <v>37</v>
      </c>
      <c r="G13" s="122"/>
    </row>
    <row r="14" spans="1:7" x14ac:dyDescent="0.25">
      <c r="B14" s="108" t="s">
        <v>11</v>
      </c>
      <c r="C14" s="110" t="s">
        <v>12</v>
      </c>
      <c r="D14" s="22" t="s">
        <v>38</v>
      </c>
      <c r="E14" s="23"/>
      <c r="F14" s="24"/>
      <c r="G14" s="25"/>
    </row>
    <row r="15" spans="1:7" x14ac:dyDescent="0.25">
      <c r="B15" s="108"/>
      <c r="C15" s="111"/>
      <c r="D15" s="26" t="s">
        <v>39</v>
      </c>
      <c r="E15" s="27">
        <v>0</v>
      </c>
      <c r="F15" s="28">
        <v>0</v>
      </c>
      <c r="G15" s="29">
        <f>SUM(E15,F15)</f>
        <v>0</v>
      </c>
    </row>
    <row r="16" spans="1:7" x14ac:dyDescent="0.25">
      <c r="B16" s="108"/>
      <c r="C16" s="111"/>
      <c r="D16" s="26" t="s">
        <v>40</v>
      </c>
      <c r="E16" s="27">
        <v>29300</v>
      </c>
      <c r="F16" s="28">
        <v>0</v>
      </c>
      <c r="G16" s="29">
        <f>SUM(E16,F16)</f>
        <v>29300</v>
      </c>
    </row>
    <row r="17" spans="2:7" x14ac:dyDescent="0.25">
      <c r="B17" s="108"/>
      <c r="C17" s="111"/>
      <c r="D17" s="26" t="s">
        <v>41</v>
      </c>
      <c r="E17" s="27">
        <v>44725.714</v>
      </c>
      <c r="F17" s="28">
        <v>31854.712</v>
      </c>
      <c r="G17" s="29">
        <f>SUM(E17,F17)</f>
        <v>76580.426000000007</v>
      </c>
    </row>
    <row r="18" spans="2:7" x14ac:dyDescent="0.25">
      <c r="B18" s="108"/>
      <c r="C18" s="111"/>
      <c r="D18" s="30" t="s">
        <v>42</v>
      </c>
      <c r="E18" s="31">
        <f t="shared" ref="E18:G18" si="0">+SUM(E15:E17)</f>
        <v>74025.714000000007</v>
      </c>
      <c r="F18" s="32">
        <f t="shared" si="0"/>
        <v>31854.712</v>
      </c>
      <c r="G18" s="33">
        <f t="shared" si="0"/>
        <v>105880.42600000001</v>
      </c>
    </row>
    <row r="19" spans="2:7" ht="14.45" customHeight="1" x14ac:dyDescent="0.25">
      <c r="B19" s="108"/>
      <c r="C19" s="111"/>
      <c r="D19" s="34" t="s">
        <v>43</v>
      </c>
      <c r="E19" s="35"/>
      <c r="F19" s="36"/>
      <c r="G19" s="37"/>
    </row>
    <row r="20" spans="2:7" x14ac:dyDescent="0.25">
      <c r="B20" s="108"/>
      <c r="C20" s="111"/>
      <c r="D20" s="26" t="s">
        <v>44</v>
      </c>
      <c r="E20" s="27">
        <v>0</v>
      </c>
      <c r="F20" s="28">
        <v>0</v>
      </c>
      <c r="G20" s="29">
        <f>SUM(E20,F20)</f>
        <v>0</v>
      </c>
    </row>
    <row r="21" spans="2:7" x14ac:dyDescent="0.25">
      <c r="B21" s="108"/>
      <c r="C21" s="111"/>
      <c r="D21" s="26" t="s">
        <v>45</v>
      </c>
      <c r="E21" s="27">
        <v>20700.93</v>
      </c>
      <c r="F21" s="28">
        <v>10633</v>
      </c>
      <c r="G21" s="29">
        <f>SUM(E21,F21)</f>
        <v>31333.93</v>
      </c>
    </row>
    <row r="22" spans="2:7" x14ac:dyDescent="0.25">
      <c r="B22" s="108"/>
      <c r="C22" s="111"/>
      <c r="D22" s="26" t="s">
        <v>46</v>
      </c>
      <c r="E22" s="27">
        <v>0</v>
      </c>
      <c r="F22" s="28">
        <v>24429.31</v>
      </c>
      <c r="G22" s="29">
        <f>SUM(E22,F22)</f>
        <v>24429.31</v>
      </c>
    </row>
    <row r="23" spans="2:7" x14ac:dyDescent="0.25">
      <c r="B23" s="108"/>
      <c r="C23" s="111"/>
      <c r="D23" s="26" t="s">
        <v>47</v>
      </c>
      <c r="E23" s="27">
        <v>0</v>
      </c>
      <c r="F23" s="28">
        <v>0</v>
      </c>
      <c r="G23" s="29">
        <f>SUM(E23,F23)</f>
        <v>0</v>
      </c>
    </row>
    <row r="24" spans="2:7" x14ac:dyDescent="0.25">
      <c r="B24" s="108"/>
      <c r="C24" s="111"/>
      <c r="D24" s="26" t="s">
        <v>48</v>
      </c>
      <c r="E24" s="27">
        <v>0</v>
      </c>
      <c r="F24" s="28">
        <v>0</v>
      </c>
      <c r="G24" s="29">
        <v>0</v>
      </c>
    </row>
    <row r="25" spans="2:7" ht="30" x14ac:dyDescent="0.25">
      <c r="B25" s="108"/>
      <c r="C25" s="111"/>
      <c r="D25" s="30" t="s">
        <v>49</v>
      </c>
      <c r="E25" s="31">
        <f t="shared" ref="E25:G25" si="1">+SUM(E20:E24)</f>
        <v>20700.93</v>
      </c>
      <c r="F25" s="32">
        <f t="shared" si="1"/>
        <v>35062.31</v>
      </c>
      <c r="G25" s="33">
        <f t="shared" si="1"/>
        <v>55763.240000000005</v>
      </c>
    </row>
    <row r="26" spans="2:7" x14ac:dyDescent="0.25">
      <c r="B26" s="108"/>
      <c r="C26" s="111"/>
      <c r="D26" s="38" t="s">
        <v>50</v>
      </c>
      <c r="E26" s="35"/>
      <c r="F26" s="36"/>
      <c r="G26" s="37"/>
    </row>
    <row r="27" spans="2:7" x14ac:dyDescent="0.25">
      <c r="B27" s="108"/>
      <c r="C27" s="111"/>
      <c r="D27" s="26" t="s">
        <v>51</v>
      </c>
      <c r="E27" s="27">
        <v>0</v>
      </c>
      <c r="F27" s="28">
        <v>5000</v>
      </c>
      <c r="G27" s="29">
        <f>SUM(E27:F27)</f>
        <v>5000</v>
      </c>
    </row>
    <row r="28" spans="2:7" x14ac:dyDescent="0.25">
      <c r="B28" s="108"/>
      <c r="C28" s="111"/>
      <c r="D28" s="30" t="s">
        <v>52</v>
      </c>
      <c r="E28" s="39">
        <f>E27</f>
        <v>0</v>
      </c>
      <c r="F28" s="40">
        <f>F27</f>
        <v>5000</v>
      </c>
      <c r="G28" s="41">
        <f>SUM(E28:F28)</f>
        <v>5000</v>
      </c>
    </row>
    <row r="29" spans="2:7" s="42" customFormat="1" ht="19.5" thickBot="1" x14ac:dyDescent="0.35">
      <c r="B29" s="108"/>
      <c r="C29" s="112"/>
      <c r="D29" s="43" t="s">
        <v>53</v>
      </c>
      <c r="E29" s="44">
        <f t="shared" ref="E29:G29" si="2">+E25+E18+E28</f>
        <v>94726.644</v>
      </c>
      <c r="F29" s="45">
        <f t="shared" si="2"/>
        <v>71917.021999999997</v>
      </c>
      <c r="G29" s="46">
        <f t="shared" si="2"/>
        <v>166643.66600000003</v>
      </c>
    </row>
    <row r="30" spans="2:7" x14ac:dyDescent="0.25">
      <c r="B30" s="108"/>
      <c r="C30" s="110" t="s">
        <v>13</v>
      </c>
      <c r="D30" s="22" t="s">
        <v>38</v>
      </c>
      <c r="E30" s="23"/>
      <c r="F30" s="24"/>
      <c r="G30" s="25"/>
    </row>
    <row r="31" spans="2:7" x14ac:dyDescent="0.25">
      <c r="B31" s="108"/>
      <c r="C31" s="111"/>
      <c r="D31" s="26" t="s">
        <v>39</v>
      </c>
      <c r="E31" s="27">
        <v>0</v>
      </c>
      <c r="F31" s="28">
        <v>0</v>
      </c>
      <c r="G31" s="29">
        <f>SUM(E31,F31)</f>
        <v>0</v>
      </c>
    </row>
    <row r="32" spans="2:7" x14ac:dyDescent="0.25">
      <c r="B32" s="108"/>
      <c r="C32" s="111"/>
      <c r="D32" s="26" t="s">
        <v>40</v>
      </c>
      <c r="E32" s="27">
        <v>0</v>
      </c>
      <c r="F32" s="28">
        <v>169150.29</v>
      </c>
      <c r="G32" s="29">
        <f>SUM(E32,F32)</f>
        <v>169150.29</v>
      </c>
    </row>
    <row r="33" spans="2:7" x14ac:dyDescent="0.25">
      <c r="B33" s="108"/>
      <c r="C33" s="111"/>
      <c r="D33" s="26" t="s">
        <v>41</v>
      </c>
      <c r="E33" s="27">
        <v>3527</v>
      </c>
      <c r="F33" s="28">
        <v>358463.26</v>
      </c>
      <c r="G33" s="29">
        <f>SUM(E33,F33)</f>
        <v>361990.26</v>
      </c>
    </row>
    <row r="34" spans="2:7" x14ac:dyDescent="0.25">
      <c r="B34" s="108"/>
      <c r="C34" s="111"/>
      <c r="D34" s="30" t="s">
        <v>42</v>
      </c>
      <c r="E34" s="31">
        <f>+SUM(E31:E33)</f>
        <v>3527</v>
      </c>
      <c r="F34" s="32">
        <f>+SUM(F31:F33)</f>
        <v>527613.55000000005</v>
      </c>
      <c r="G34" s="33">
        <f>SUM(G31:G33)</f>
        <v>531140.55000000005</v>
      </c>
    </row>
    <row r="35" spans="2:7" ht="14.45" customHeight="1" x14ac:dyDescent="0.25">
      <c r="B35" s="108"/>
      <c r="C35" s="111"/>
      <c r="D35" s="34" t="s">
        <v>43</v>
      </c>
      <c r="E35" s="35"/>
      <c r="F35" s="36"/>
      <c r="G35" s="37"/>
    </row>
    <row r="36" spans="2:7" x14ac:dyDescent="0.25">
      <c r="B36" s="108"/>
      <c r="C36" s="111"/>
      <c r="D36" s="26" t="s">
        <v>44</v>
      </c>
      <c r="E36" s="27">
        <v>0</v>
      </c>
      <c r="F36" s="28">
        <v>0</v>
      </c>
      <c r="G36" s="29">
        <f>SUM(E36,F36)</f>
        <v>0</v>
      </c>
    </row>
    <row r="37" spans="2:7" x14ac:dyDescent="0.25">
      <c r="B37" s="108"/>
      <c r="C37" s="111"/>
      <c r="D37" s="26" t="s">
        <v>45</v>
      </c>
      <c r="E37" s="27">
        <v>1600</v>
      </c>
      <c r="F37" s="28">
        <v>0</v>
      </c>
      <c r="G37" s="29">
        <f>SUM(E37,F37)</f>
        <v>1600</v>
      </c>
    </row>
    <row r="38" spans="2:7" x14ac:dyDescent="0.25">
      <c r="B38" s="108"/>
      <c r="C38" s="111"/>
      <c r="D38" s="26" t="s">
        <v>46</v>
      </c>
      <c r="E38" s="27">
        <v>0</v>
      </c>
      <c r="F38" s="28">
        <v>0</v>
      </c>
      <c r="G38" s="29">
        <f>SUM(E38,F38)</f>
        <v>0</v>
      </c>
    </row>
    <row r="39" spans="2:7" x14ac:dyDescent="0.25">
      <c r="B39" s="108"/>
      <c r="C39" s="111"/>
      <c r="D39" s="26" t="s">
        <v>47</v>
      </c>
      <c r="E39" s="27">
        <v>0</v>
      </c>
      <c r="F39" s="28">
        <v>0</v>
      </c>
      <c r="G39" s="29">
        <f>SUM(E39,F39)</f>
        <v>0</v>
      </c>
    </row>
    <row r="40" spans="2:7" x14ac:dyDescent="0.25">
      <c r="B40" s="108"/>
      <c r="C40" s="111"/>
      <c r="D40" s="26" t="s">
        <v>48</v>
      </c>
      <c r="E40" s="27">
        <v>0</v>
      </c>
      <c r="F40" s="28">
        <v>0</v>
      </c>
      <c r="G40" s="29">
        <f>SUM(E40,F40)</f>
        <v>0</v>
      </c>
    </row>
    <row r="41" spans="2:7" ht="30" x14ac:dyDescent="0.25">
      <c r="B41" s="108"/>
      <c r="C41" s="111"/>
      <c r="D41" s="30" t="s">
        <v>49</v>
      </c>
      <c r="E41" s="31">
        <f t="shared" ref="E41:G41" si="3">+SUM(E36:E40)</f>
        <v>1600</v>
      </c>
      <c r="F41" s="32">
        <f t="shared" si="3"/>
        <v>0</v>
      </c>
      <c r="G41" s="33">
        <f t="shared" si="3"/>
        <v>1600</v>
      </c>
    </row>
    <row r="42" spans="2:7" x14ac:dyDescent="0.25">
      <c r="B42" s="108"/>
      <c r="C42" s="111"/>
      <c r="D42" s="38" t="s">
        <v>50</v>
      </c>
      <c r="E42" s="35"/>
      <c r="F42" s="36"/>
      <c r="G42" s="37"/>
    </row>
    <row r="43" spans="2:7" x14ac:dyDescent="0.25">
      <c r="B43" s="108"/>
      <c r="C43" s="111"/>
      <c r="D43" s="26" t="s">
        <v>51</v>
      </c>
      <c r="E43" s="27">
        <v>0</v>
      </c>
      <c r="F43" s="28">
        <v>0</v>
      </c>
      <c r="G43" s="29">
        <f>SUM(E43:F43)</f>
        <v>0</v>
      </c>
    </row>
    <row r="44" spans="2:7" x14ac:dyDescent="0.25">
      <c r="B44" s="108"/>
      <c r="C44" s="111"/>
      <c r="D44" s="30" t="s">
        <v>52</v>
      </c>
      <c r="E44" s="39">
        <f>E43</f>
        <v>0</v>
      </c>
      <c r="F44" s="40">
        <f>F43</f>
        <v>0</v>
      </c>
      <c r="G44" s="41">
        <f>SUM(E44:F44)</f>
        <v>0</v>
      </c>
    </row>
    <row r="45" spans="2:7" s="42" customFormat="1" ht="19.5" thickBot="1" x14ac:dyDescent="0.35">
      <c r="B45" s="108"/>
      <c r="C45" s="112"/>
      <c r="D45" s="43" t="s">
        <v>54</v>
      </c>
      <c r="E45" s="44">
        <f t="shared" ref="E45:G45" si="4">+E41+E34+E44</f>
        <v>5127</v>
      </c>
      <c r="F45" s="45">
        <f t="shared" si="4"/>
        <v>527613.55000000005</v>
      </c>
      <c r="G45" s="46">
        <f t="shared" si="4"/>
        <v>532740.55000000005</v>
      </c>
    </row>
    <row r="46" spans="2:7" x14ac:dyDescent="0.25">
      <c r="B46" s="108"/>
      <c r="C46" s="110" t="s">
        <v>14</v>
      </c>
      <c r="D46" s="22" t="s">
        <v>38</v>
      </c>
      <c r="E46" s="23"/>
      <c r="F46" s="24"/>
      <c r="G46" s="25"/>
    </row>
    <row r="47" spans="2:7" x14ac:dyDescent="0.25">
      <c r="B47" s="108"/>
      <c r="C47" s="111"/>
      <c r="D47" s="26" t="s">
        <v>39</v>
      </c>
      <c r="E47" s="27">
        <v>49037.952729999997</v>
      </c>
      <c r="F47" s="28">
        <v>76616.349579999995</v>
      </c>
      <c r="G47" s="29">
        <f>SUM(E47,F47)</f>
        <v>125654.30231</v>
      </c>
    </row>
    <row r="48" spans="2:7" x14ac:dyDescent="0.25">
      <c r="B48" s="108"/>
      <c r="C48" s="111"/>
      <c r="D48" s="26" t="s">
        <v>40</v>
      </c>
      <c r="E48" s="27">
        <v>151061.09959999999</v>
      </c>
      <c r="F48" s="28">
        <v>104455.5221</v>
      </c>
      <c r="G48" s="29">
        <f>SUM(E48,F48)</f>
        <v>255516.62169999999</v>
      </c>
    </row>
    <row r="49" spans="2:7" x14ac:dyDescent="0.25">
      <c r="B49" s="108"/>
      <c r="C49" s="111"/>
      <c r="D49" s="26" t="s">
        <v>41</v>
      </c>
      <c r="E49" s="27">
        <v>498510.85230000003</v>
      </c>
      <c r="F49" s="28">
        <v>132890.77919999999</v>
      </c>
      <c r="G49" s="29">
        <f>SUM(E49,F49)</f>
        <v>631401.63150000002</v>
      </c>
    </row>
    <row r="50" spans="2:7" x14ac:dyDescent="0.25">
      <c r="B50" s="108"/>
      <c r="C50" s="111" t="s">
        <v>14</v>
      </c>
      <c r="D50" s="30" t="s">
        <v>42</v>
      </c>
      <c r="E50" s="31">
        <f t="shared" ref="E50:G50" si="5">+SUM(E47:E49)</f>
        <v>698609.90463</v>
      </c>
      <c r="F50" s="32">
        <f t="shared" si="5"/>
        <v>313962.65087999997</v>
      </c>
      <c r="G50" s="33">
        <f t="shared" si="5"/>
        <v>1012572.55551</v>
      </c>
    </row>
    <row r="51" spans="2:7" ht="14.45" customHeight="1" x14ac:dyDescent="0.25">
      <c r="B51" s="108"/>
      <c r="C51" s="111" t="s">
        <v>14</v>
      </c>
      <c r="D51" s="34" t="s">
        <v>43</v>
      </c>
      <c r="E51" s="35"/>
      <c r="F51" s="36"/>
      <c r="G51" s="37"/>
    </row>
    <row r="52" spans="2:7" x14ac:dyDescent="0.25">
      <c r="B52" s="108"/>
      <c r="C52" s="111" t="s">
        <v>14</v>
      </c>
      <c r="D52" s="26" t="s">
        <v>44</v>
      </c>
      <c r="E52" s="27">
        <v>0</v>
      </c>
      <c r="F52" s="28">
        <v>0</v>
      </c>
      <c r="G52" s="29">
        <f>SUM(E52,F52)</f>
        <v>0</v>
      </c>
    </row>
    <row r="53" spans="2:7" x14ac:dyDescent="0.25">
      <c r="B53" s="108"/>
      <c r="C53" s="111" t="s">
        <v>14</v>
      </c>
      <c r="D53" s="26" t="s">
        <v>45</v>
      </c>
      <c r="E53" s="27">
        <v>7606.2642519999999</v>
      </c>
      <c r="F53" s="28">
        <v>117062.781</v>
      </c>
      <c r="G53" s="29">
        <f>SUM(E53,F53)</f>
        <v>124669.045252</v>
      </c>
    </row>
    <row r="54" spans="2:7" x14ac:dyDescent="0.25">
      <c r="B54" s="108"/>
      <c r="C54" s="111" t="s">
        <v>14</v>
      </c>
      <c r="D54" s="26" t="s">
        <v>46</v>
      </c>
      <c r="E54" s="27">
        <v>8.3969466000000006E-2</v>
      </c>
      <c r="F54" s="28">
        <v>17152.29</v>
      </c>
      <c r="G54" s="29">
        <f>SUM(E54,F54)</f>
        <v>17152.373969466</v>
      </c>
    </row>
    <row r="55" spans="2:7" x14ac:dyDescent="0.25">
      <c r="B55" s="108"/>
      <c r="C55" s="111" t="s">
        <v>14</v>
      </c>
      <c r="D55" s="26" t="s">
        <v>47</v>
      </c>
      <c r="E55" s="27">
        <v>0</v>
      </c>
      <c r="F55" s="28">
        <v>0</v>
      </c>
      <c r="G55" s="29">
        <f>SUM(E55,F55)</f>
        <v>0</v>
      </c>
    </row>
    <row r="56" spans="2:7" x14ac:dyDescent="0.25">
      <c r="B56" s="108"/>
      <c r="C56" s="111" t="s">
        <v>14</v>
      </c>
      <c r="D56" s="26" t="s">
        <v>48</v>
      </c>
      <c r="E56" s="27">
        <v>0</v>
      </c>
      <c r="F56" s="28">
        <v>0</v>
      </c>
      <c r="G56" s="29">
        <v>0</v>
      </c>
    </row>
    <row r="57" spans="2:7" ht="30" x14ac:dyDescent="0.25">
      <c r="B57" s="108"/>
      <c r="C57" s="111"/>
      <c r="D57" s="30" t="s">
        <v>49</v>
      </c>
      <c r="E57" s="31">
        <f>+SUM(E52:E56)</f>
        <v>7606.3482214659998</v>
      </c>
      <c r="F57" s="32">
        <f>+SUM(F52:F56)</f>
        <v>134215.071</v>
      </c>
      <c r="G57" s="33">
        <f>SUM(G52:G56)</f>
        <v>141821.419221466</v>
      </c>
    </row>
    <row r="58" spans="2:7" x14ac:dyDescent="0.25">
      <c r="B58" s="108"/>
      <c r="C58" s="111"/>
      <c r="D58" s="38" t="s">
        <v>50</v>
      </c>
      <c r="E58" s="35"/>
      <c r="F58" s="36"/>
      <c r="G58" s="37"/>
    </row>
    <row r="59" spans="2:7" x14ac:dyDescent="0.25">
      <c r="B59" s="108"/>
      <c r="C59" s="111"/>
      <c r="D59" s="26" t="s">
        <v>51</v>
      </c>
      <c r="E59" s="27">
        <v>3905.0830000000001</v>
      </c>
      <c r="F59" s="28">
        <v>18995</v>
      </c>
      <c r="G59" s="29">
        <f>SUM(E59:F59)</f>
        <v>22900.082999999999</v>
      </c>
    </row>
    <row r="60" spans="2:7" x14ac:dyDescent="0.25">
      <c r="B60" s="108"/>
      <c r="C60" s="111"/>
      <c r="D60" s="30" t="s">
        <v>52</v>
      </c>
      <c r="E60" s="39">
        <f>E59</f>
        <v>3905.0830000000001</v>
      </c>
      <c r="F60" s="40">
        <f>F59</f>
        <v>18995</v>
      </c>
      <c r="G60" s="41">
        <f>SUM(E60:F60)</f>
        <v>22900.082999999999</v>
      </c>
    </row>
    <row r="61" spans="2:7" s="42" customFormat="1" ht="19.5" thickBot="1" x14ac:dyDescent="0.35">
      <c r="B61" s="108"/>
      <c r="C61" s="112" t="s">
        <v>14</v>
      </c>
      <c r="D61" s="43" t="s">
        <v>55</v>
      </c>
      <c r="E61" s="44">
        <f t="shared" ref="E61:G61" si="6">+E57+E50+E60</f>
        <v>710121.33585146593</v>
      </c>
      <c r="F61" s="45">
        <f t="shared" si="6"/>
        <v>467172.72187999997</v>
      </c>
      <c r="G61" s="46">
        <f t="shared" si="6"/>
        <v>1177294.0577314661</v>
      </c>
    </row>
    <row r="62" spans="2:7" x14ac:dyDescent="0.25">
      <c r="B62" s="108"/>
      <c r="C62" s="110" t="s">
        <v>15</v>
      </c>
      <c r="D62" s="22" t="s">
        <v>38</v>
      </c>
      <c r="E62" s="23"/>
      <c r="F62" s="24"/>
      <c r="G62" s="25"/>
    </row>
    <row r="63" spans="2:7" x14ac:dyDescent="0.25">
      <c r="B63" s="108"/>
      <c r="C63" s="111"/>
      <c r="D63" s="26" t="s">
        <v>39</v>
      </c>
      <c r="E63" s="27">
        <v>0</v>
      </c>
      <c r="F63" s="28">
        <v>0</v>
      </c>
      <c r="G63" s="29">
        <f>SUM(E64,F63)</f>
        <v>0</v>
      </c>
    </row>
    <row r="64" spans="2:7" x14ac:dyDescent="0.25">
      <c r="B64" s="108"/>
      <c r="C64" s="111"/>
      <c r="D64" s="26" t="s">
        <v>40</v>
      </c>
      <c r="E64" s="27">
        <v>0</v>
      </c>
      <c r="F64" s="28">
        <v>0</v>
      </c>
      <c r="G64" s="29">
        <f>SUM(E64,F64)</f>
        <v>0</v>
      </c>
    </row>
    <row r="65" spans="2:7" x14ac:dyDescent="0.25">
      <c r="B65" s="108"/>
      <c r="C65" s="111"/>
      <c r="D65" s="26" t="s">
        <v>41</v>
      </c>
      <c r="E65" s="27">
        <v>0</v>
      </c>
      <c r="F65" s="28">
        <v>0</v>
      </c>
      <c r="G65" s="29">
        <v>0</v>
      </c>
    </row>
    <row r="66" spans="2:7" x14ac:dyDescent="0.25">
      <c r="B66" s="108"/>
      <c r="C66" s="111" t="s">
        <v>15</v>
      </c>
      <c r="D66" s="30" t="s">
        <v>42</v>
      </c>
      <c r="E66" s="31">
        <f>+SUM(E64:E65)</f>
        <v>0</v>
      </c>
      <c r="F66" s="32">
        <f>+SUM(F63:F65)</f>
        <v>0</v>
      </c>
      <c r="G66" s="33">
        <f>+SUM(G63:G65)</f>
        <v>0</v>
      </c>
    </row>
    <row r="67" spans="2:7" ht="14.45" customHeight="1" x14ac:dyDescent="0.25">
      <c r="B67" s="108"/>
      <c r="C67" s="111" t="s">
        <v>15</v>
      </c>
      <c r="D67" s="34" t="s">
        <v>43</v>
      </c>
      <c r="E67" s="35"/>
      <c r="F67" s="36"/>
      <c r="G67" s="37"/>
    </row>
    <row r="68" spans="2:7" x14ac:dyDescent="0.25">
      <c r="B68" s="108"/>
      <c r="C68" s="111" t="s">
        <v>15</v>
      </c>
      <c r="D68" s="26" t="s">
        <v>44</v>
      </c>
      <c r="E68" s="27">
        <v>0</v>
      </c>
      <c r="F68" s="28">
        <v>0</v>
      </c>
      <c r="G68" s="29">
        <v>0</v>
      </c>
    </row>
    <row r="69" spans="2:7" x14ac:dyDescent="0.25">
      <c r="B69" s="108"/>
      <c r="C69" s="111" t="s">
        <v>15</v>
      </c>
      <c r="D69" s="26" t="s">
        <v>45</v>
      </c>
      <c r="E69" s="27">
        <v>0</v>
      </c>
      <c r="F69" s="28">
        <v>0</v>
      </c>
      <c r="G69" s="29">
        <f>SUM(E69,F69)</f>
        <v>0</v>
      </c>
    </row>
    <row r="70" spans="2:7" x14ac:dyDescent="0.25">
      <c r="B70" s="108"/>
      <c r="C70" s="111" t="s">
        <v>15</v>
      </c>
      <c r="D70" s="26" t="s">
        <v>46</v>
      </c>
      <c r="E70" s="27">
        <v>0</v>
      </c>
      <c r="F70" s="28">
        <v>0</v>
      </c>
      <c r="G70" s="29">
        <f>SUM(E70,F70)</f>
        <v>0</v>
      </c>
    </row>
    <row r="71" spans="2:7" x14ac:dyDescent="0.25">
      <c r="B71" s="108"/>
      <c r="C71" s="111" t="s">
        <v>15</v>
      </c>
      <c r="D71" s="26" t="s">
        <v>47</v>
      </c>
      <c r="E71" s="27">
        <v>0</v>
      </c>
      <c r="F71" s="28">
        <v>0</v>
      </c>
      <c r="G71" s="29">
        <f>SUM(E71,F71)</f>
        <v>0</v>
      </c>
    </row>
    <row r="72" spans="2:7" x14ac:dyDescent="0.25">
      <c r="B72" s="108"/>
      <c r="C72" s="111"/>
      <c r="D72" s="26" t="s">
        <v>48</v>
      </c>
      <c r="E72" s="27">
        <v>0</v>
      </c>
      <c r="F72" s="28">
        <v>0</v>
      </c>
      <c r="G72" s="29">
        <f>SUM(E72,F72)</f>
        <v>0</v>
      </c>
    </row>
    <row r="73" spans="2:7" ht="30" x14ac:dyDescent="0.25">
      <c r="B73" s="108"/>
      <c r="C73" s="111" t="s">
        <v>15</v>
      </c>
      <c r="D73" s="30" t="s">
        <v>49</v>
      </c>
      <c r="E73" s="31">
        <f t="shared" ref="E73:G73" si="7">+SUM(E68:E72)</f>
        <v>0</v>
      </c>
      <c r="F73" s="32">
        <f t="shared" si="7"/>
        <v>0</v>
      </c>
      <c r="G73" s="33">
        <f t="shared" si="7"/>
        <v>0</v>
      </c>
    </row>
    <row r="74" spans="2:7" x14ac:dyDescent="0.25">
      <c r="B74" s="108"/>
      <c r="C74" s="111"/>
      <c r="D74" s="38" t="s">
        <v>50</v>
      </c>
      <c r="E74" s="35"/>
      <c r="F74" s="36"/>
      <c r="G74" s="37"/>
    </row>
    <row r="75" spans="2:7" x14ac:dyDescent="0.25">
      <c r="B75" s="108"/>
      <c r="C75" s="111"/>
      <c r="D75" s="26" t="s">
        <v>51</v>
      </c>
      <c r="E75" s="27">
        <v>0</v>
      </c>
      <c r="F75" s="28">
        <v>0</v>
      </c>
      <c r="G75" s="29">
        <f>SUM(E75:F75)</f>
        <v>0</v>
      </c>
    </row>
    <row r="76" spans="2:7" x14ac:dyDescent="0.25">
      <c r="B76" s="108"/>
      <c r="C76" s="111"/>
      <c r="D76" s="30" t="s">
        <v>52</v>
      </c>
      <c r="E76" s="39">
        <f>E75</f>
        <v>0</v>
      </c>
      <c r="F76" s="40">
        <f>F75</f>
        <v>0</v>
      </c>
      <c r="G76" s="41">
        <f>SUM(E76:F76)</f>
        <v>0</v>
      </c>
    </row>
    <row r="77" spans="2:7" s="42" customFormat="1" ht="19.5" thickBot="1" x14ac:dyDescent="0.35">
      <c r="B77" s="108"/>
      <c r="C77" s="112" t="s">
        <v>15</v>
      </c>
      <c r="D77" s="43" t="s">
        <v>56</v>
      </c>
      <c r="E77" s="44">
        <f t="shared" ref="E77:G77" si="8">+E73+E66+E76</f>
        <v>0</v>
      </c>
      <c r="F77" s="45">
        <f t="shared" si="8"/>
        <v>0</v>
      </c>
      <c r="G77" s="46">
        <f t="shared" si="8"/>
        <v>0</v>
      </c>
    </row>
    <row r="78" spans="2:7" x14ac:dyDescent="0.25">
      <c r="B78" s="108"/>
      <c r="C78" s="110" t="s">
        <v>16</v>
      </c>
      <c r="D78" s="22" t="s">
        <v>38</v>
      </c>
      <c r="E78" s="23"/>
      <c r="F78" s="24"/>
      <c r="G78" s="25"/>
    </row>
    <row r="79" spans="2:7" x14ac:dyDescent="0.25">
      <c r="B79" s="108"/>
      <c r="C79" s="111"/>
      <c r="D79" s="26" t="s">
        <v>39</v>
      </c>
      <c r="E79" s="27">
        <v>0</v>
      </c>
      <c r="F79" s="28">
        <v>0</v>
      </c>
      <c r="G79" s="29">
        <f>SUM(E79,F79)</f>
        <v>0</v>
      </c>
    </row>
    <row r="80" spans="2:7" x14ac:dyDescent="0.25">
      <c r="B80" s="108"/>
      <c r="C80" s="111"/>
      <c r="D80" s="26" t="s">
        <v>40</v>
      </c>
      <c r="E80" s="27">
        <v>0</v>
      </c>
      <c r="F80" s="28">
        <v>0</v>
      </c>
      <c r="G80" s="29">
        <f>SUM(E80,F80)</f>
        <v>0</v>
      </c>
    </row>
    <row r="81" spans="2:7" x14ac:dyDescent="0.25">
      <c r="B81" s="108"/>
      <c r="C81" s="111"/>
      <c r="D81" s="26" t="s">
        <v>41</v>
      </c>
      <c r="E81" s="27">
        <v>503.81679389999999</v>
      </c>
      <c r="F81" s="28">
        <v>8996.1832059999997</v>
      </c>
      <c r="G81" s="29">
        <f>SUM(E81,F81)</f>
        <v>9499.9999998999992</v>
      </c>
    </row>
    <row r="82" spans="2:7" x14ac:dyDescent="0.25">
      <c r="B82" s="108"/>
      <c r="C82" s="111" t="s">
        <v>16</v>
      </c>
      <c r="D82" s="30" t="s">
        <v>42</v>
      </c>
      <c r="E82" s="31">
        <f t="shared" ref="E82:G82" si="9">+SUM(E79:E81)</f>
        <v>503.81679389999999</v>
      </c>
      <c r="F82" s="32">
        <f t="shared" si="9"/>
        <v>8996.1832059999997</v>
      </c>
      <c r="G82" s="33">
        <f t="shared" si="9"/>
        <v>9499.9999998999992</v>
      </c>
    </row>
    <row r="83" spans="2:7" ht="14.45" customHeight="1" x14ac:dyDescent="0.25">
      <c r="B83" s="108"/>
      <c r="C83" s="111" t="s">
        <v>16</v>
      </c>
      <c r="D83" s="34" t="s">
        <v>43</v>
      </c>
      <c r="E83" s="35"/>
      <c r="F83" s="36"/>
      <c r="G83" s="37"/>
    </row>
    <row r="84" spans="2:7" x14ac:dyDescent="0.25">
      <c r="B84" s="108"/>
      <c r="C84" s="111" t="s">
        <v>16</v>
      </c>
      <c r="D84" s="26" t="s">
        <v>44</v>
      </c>
      <c r="E84" s="27">
        <v>0</v>
      </c>
      <c r="F84" s="28">
        <v>0</v>
      </c>
      <c r="G84" s="29">
        <f>SUM(E84,F84)</f>
        <v>0</v>
      </c>
    </row>
    <row r="85" spans="2:7" x14ac:dyDescent="0.25">
      <c r="B85" s="108"/>
      <c r="C85" s="111" t="s">
        <v>16</v>
      </c>
      <c r="D85" s="26" t="s">
        <v>45</v>
      </c>
      <c r="E85" s="27">
        <v>0</v>
      </c>
      <c r="F85" s="28">
        <v>0</v>
      </c>
      <c r="G85" s="29">
        <f>SUM(E85,F85)</f>
        <v>0</v>
      </c>
    </row>
    <row r="86" spans="2:7" x14ac:dyDescent="0.25">
      <c r="B86" s="108"/>
      <c r="C86" s="111" t="s">
        <v>16</v>
      </c>
      <c r="D86" s="26" t="s">
        <v>46</v>
      </c>
      <c r="E86" s="27">
        <v>0</v>
      </c>
      <c r="F86" s="28">
        <v>160.30534349999999</v>
      </c>
      <c r="G86" s="29">
        <f>SUM(E86,F86)</f>
        <v>160.30534349999999</v>
      </c>
    </row>
    <row r="87" spans="2:7" x14ac:dyDescent="0.25">
      <c r="B87" s="108"/>
      <c r="C87" s="111" t="s">
        <v>16</v>
      </c>
      <c r="D87" s="26" t="s">
        <v>47</v>
      </c>
      <c r="E87" s="27">
        <v>0</v>
      </c>
      <c r="F87" s="28">
        <v>0</v>
      </c>
      <c r="G87" s="29">
        <f>SUM(E87,F87)</f>
        <v>0</v>
      </c>
    </row>
    <row r="88" spans="2:7" x14ac:dyDescent="0.25">
      <c r="B88" s="108"/>
      <c r="C88" s="111"/>
      <c r="D88" s="26" t="s">
        <v>48</v>
      </c>
      <c r="E88" s="27">
        <v>0</v>
      </c>
      <c r="F88" s="28">
        <v>0</v>
      </c>
      <c r="G88" s="29">
        <v>0</v>
      </c>
    </row>
    <row r="89" spans="2:7" ht="30" x14ac:dyDescent="0.25">
      <c r="B89" s="108"/>
      <c r="C89" s="111" t="s">
        <v>16</v>
      </c>
      <c r="D89" s="30" t="s">
        <v>49</v>
      </c>
      <c r="E89" s="31">
        <f>+SUM(E84:E88)</f>
        <v>0</v>
      </c>
      <c r="F89" s="32">
        <f>+SUM(F84:F88)</f>
        <v>160.30534349999999</v>
      </c>
      <c r="G89" s="33">
        <f>SUM(E89,F89)</f>
        <v>160.30534349999999</v>
      </c>
    </row>
    <row r="90" spans="2:7" x14ac:dyDescent="0.25">
      <c r="B90" s="108"/>
      <c r="C90" s="111"/>
      <c r="D90" s="38" t="s">
        <v>50</v>
      </c>
      <c r="E90" s="35"/>
      <c r="F90" s="36"/>
      <c r="G90" s="37"/>
    </row>
    <row r="91" spans="2:7" x14ac:dyDescent="0.25">
      <c r="B91" s="108"/>
      <c r="C91" s="111"/>
      <c r="D91" s="26" t="s">
        <v>51</v>
      </c>
      <c r="E91" s="27">
        <v>0</v>
      </c>
      <c r="F91" s="28">
        <v>0</v>
      </c>
      <c r="G91" s="29">
        <f>SUM(E91:F91)</f>
        <v>0</v>
      </c>
    </row>
    <row r="92" spans="2:7" x14ac:dyDescent="0.25">
      <c r="B92" s="108"/>
      <c r="C92" s="111"/>
      <c r="D92" s="30" t="s">
        <v>52</v>
      </c>
      <c r="E92" s="39">
        <f>E91</f>
        <v>0</v>
      </c>
      <c r="F92" s="40">
        <f>F91</f>
        <v>0</v>
      </c>
      <c r="G92" s="41">
        <f>SUM(E92:F92)</f>
        <v>0</v>
      </c>
    </row>
    <row r="93" spans="2:7" s="42" customFormat="1" ht="19.5" thickBot="1" x14ac:dyDescent="0.35">
      <c r="B93" s="108"/>
      <c r="C93" s="112" t="s">
        <v>16</v>
      </c>
      <c r="D93" s="43" t="s">
        <v>57</v>
      </c>
      <c r="E93" s="44">
        <f t="shared" ref="E93:G93" si="10">+E89+E82+E92</f>
        <v>503.81679389999999</v>
      </c>
      <c r="F93" s="45">
        <f t="shared" si="10"/>
        <v>9156.4885494999999</v>
      </c>
      <c r="G93" s="46">
        <f t="shared" si="10"/>
        <v>9660.3053433999994</v>
      </c>
    </row>
    <row r="94" spans="2:7" x14ac:dyDescent="0.25">
      <c r="B94" s="108"/>
      <c r="C94" s="110" t="s">
        <v>58</v>
      </c>
      <c r="D94" s="22" t="s">
        <v>38</v>
      </c>
      <c r="E94" s="23"/>
      <c r="F94" s="24"/>
      <c r="G94" s="25"/>
    </row>
    <row r="95" spans="2:7" x14ac:dyDescent="0.25">
      <c r="B95" s="108"/>
      <c r="C95" s="111"/>
      <c r="D95" s="26" t="s">
        <v>39</v>
      </c>
      <c r="E95" s="27">
        <v>0</v>
      </c>
      <c r="F95" s="28">
        <v>0</v>
      </c>
      <c r="G95" s="29">
        <f>SUM(E95,F95)</f>
        <v>0</v>
      </c>
    </row>
    <row r="96" spans="2:7" x14ac:dyDescent="0.25">
      <c r="B96" s="108"/>
      <c r="C96" s="111"/>
      <c r="D96" s="26" t="s">
        <v>40</v>
      </c>
      <c r="E96" s="27">
        <v>0</v>
      </c>
      <c r="F96" s="28">
        <v>0</v>
      </c>
      <c r="G96" s="29">
        <f>SUM(E96,F96)</f>
        <v>0</v>
      </c>
    </row>
    <row r="97" spans="2:7" x14ac:dyDescent="0.25">
      <c r="B97" s="108"/>
      <c r="C97" s="111"/>
      <c r="D97" s="26" t="s">
        <v>41</v>
      </c>
      <c r="E97" s="27">
        <v>795.49618320000002</v>
      </c>
      <c r="F97" s="28">
        <v>0</v>
      </c>
      <c r="G97" s="29">
        <f>SUM(E97,F97)</f>
        <v>795.49618320000002</v>
      </c>
    </row>
    <row r="98" spans="2:7" x14ac:dyDescent="0.25">
      <c r="B98" s="108"/>
      <c r="C98" s="111" t="s">
        <v>58</v>
      </c>
      <c r="D98" s="30" t="s">
        <v>42</v>
      </c>
      <c r="E98" s="31">
        <f t="shared" ref="E98:G98" si="11">+SUM(E95:E97)</f>
        <v>795.49618320000002</v>
      </c>
      <c r="F98" s="32">
        <f t="shared" si="11"/>
        <v>0</v>
      </c>
      <c r="G98" s="33">
        <f t="shared" si="11"/>
        <v>795.49618320000002</v>
      </c>
    </row>
    <row r="99" spans="2:7" ht="14.45" customHeight="1" x14ac:dyDescent="0.25">
      <c r="B99" s="108"/>
      <c r="C99" s="111" t="s">
        <v>58</v>
      </c>
      <c r="D99" s="34" t="s">
        <v>43</v>
      </c>
      <c r="E99" s="35"/>
      <c r="F99" s="36"/>
      <c r="G99" s="37"/>
    </row>
    <row r="100" spans="2:7" x14ac:dyDescent="0.25">
      <c r="B100" s="108"/>
      <c r="C100" s="111" t="s">
        <v>58</v>
      </c>
      <c r="D100" s="26" t="s">
        <v>44</v>
      </c>
      <c r="E100" s="27">
        <v>0</v>
      </c>
      <c r="F100" s="28">
        <v>0</v>
      </c>
      <c r="G100" s="29">
        <f>SUM(E100,F100)</f>
        <v>0</v>
      </c>
    </row>
    <row r="101" spans="2:7" x14ac:dyDescent="0.25">
      <c r="B101" s="108"/>
      <c r="C101" s="111" t="s">
        <v>58</v>
      </c>
      <c r="D101" s="26" t="s">
        <v>45</v>
      </c>
      <c r="E101" s="27">
        <v>0</v>
      </c>
      <c r="F101" s="28">
        <v>0</v>
      </c>
      <c r="G101" s="29">
        <f>SUM(E101,F101)</f>
        <v>0</v>
      </c>
    </row>
    <row r="102" spans="2:7" x14ac:dyDescent="0.25">
      <c r="B102" s="108"/>
      <c r="C102" s="111" t="s">
        <v>58</v>
      </c>
      <c r="D102" s="26" t="s">
        <v>46</v>
      </c>
      <c r="E102" s="27">
        <v>0</v>
      </c>
      <c r="F102" s="28">
        <v>0</v>
      </c>
      <c r="G102" s="29">
        <f>SUM(E102,F102)</f>
        <v>0</v>
      </c>
    </row>
    <row r="103" spans="2:7" x14ac:dyDescent="0.25">
      <c r="B103" s="108"/>
      <c r="C103" s="111" t="s">
        <v>58</v>
      </c>
      <c r="D103" s="26" t="s">
        <v>47</v>
      </c>
      <c r="E103" s="27">
        <v>0</v>
      </c>
      <c r="F103" s="28">
        <v>0</v>
      </c>
      <c r="G103" s="29">
        <f>SUM(E103,F103)</f>
        <v>0</v>
      </c>
    </row>
    <row r="104" spans="2:7" x14ac:dyDescent="0.25">
      <c r="B104" s="108"/>
      <c r="C104" s="111"/>
      <c r="D104" s="26" t="s">
        <v>48</v>
      </c>
      <c r="E104" s="27">
        <v>0</v>
      </c>
      <c r="F104" s="28">
        <v>0</v>
      </c>
      <c r="G104" s="29">
        <v>0</v>
      </c>
    </row>
    <row r="105" spans="2:7" ht="30" x14ac:dyDescent="0.25">
      <c r="B105" s="108"/>
      <c r="C105" s="111" t="s">
        <v>58</v>
      </c>
      <c r="D105" s="30" t="s">
        <v>49</v>
      </c>
      <c r="E105" s="31">
        <f t="shared" ref="E105:G105" si="12">+SUM(E100:E104)</f>
        <v>0</v>
      </c>
      <c r="F105" s="32">
        <f t="shared" si="12"/>
        <v>0</v>
      </c>
      <c r="G105" s="33">
        <f t="shared" si="12"/>
        <v>0</v>
      </c>
    </row>
    <row r="106" spans="2:7" x14ac:dyDescent="0.25">
      <c r="B106" s="108"/>
      <c r="C106" s="111"/>
      <c r="D106" s="38" t="s">
        <v>50</v>
      </c>
      <c r="E106" s="35"/>
      <c r="F106" s="36"/>
      <c r="G106" s="37"/>
    </row>
    <row r="107" spans="2:7" x14ac:dyDescent="0.25">
      <c r="B107" s="108"/>
      <c r="C107" s="111"/>
      <c r="D107" s="26" t="s">
        <v>51</v>
      </c>
      <c r="E107" s="27">
        <v>0</v>
      </c>
      <c r="F107" s="28">
        <v>0</v>
      </c>
      <c r="G107" s="29">
        <f>SUM(E107:F107)</f>
        <v>0</v>
      </c>
    </row>
    <row r="108" spans="2:7" x14ac:dyDescent="0.25">
      <c r="B108" s="108"/>
      <c r="C108" s="111"/>
      <c r="D108" s="30" t="s">
        <v>52</v>
      </c>
      <c r="E108" s="39">
        <f>E107</f>
        <v>0</v>
      </c>
      <c r="F108" s="40">
        <f>F107</f>
        <v>0</v>
      </c>
      <c r="G108" s="41">
        <f>SUM(E108:F108)</f>
        <v>0</v>
      </c>
    </row>
    <row r="109" spans="2:7" s="42" customFormat="1" ht="19.5" thickBot="1" x14ac:dyDescent="0.35">
      <c r="B109" s="108"/>
      <c r="C109" s="112" t="s">
        <v>58</v>
      </c>
      <c r="D109" s="43" t="s">
        <v>59</v>
      </c>
      <c r="E109" s="44">
        <f t="shared" ref="E109:G109" si="13">+E105+E98+E108</f>
        <v>795.49618320000002</v>
      </c>
      <c r="F109" s="45">
        <f t="shared" si="13"/>
        <v>0</v>
      </c>
      <c r="G109" s="46">
        <f t="shared" si="13"/>
        <v>795.49618320000002</v>
      </c>
    </row>
    <row r="110" spans="2:7" x14ac:dyDescent="0.25">
      <c r="B110" s="108"/>
      <c r="C110" s="110" t="s">
        <v>18</v>
      </c>
      <c r="D110" s="22" t="s">
        <v>38</v>
      </c>
      <c r="E110" s="23"/>
      <c r="F110" s="24"/>
      <c r="G110" s="25"/>
    </row>
    <row r="111" spans="2:7" x14ac:dyDescent="0.25">
      <c r="B111" s="108"/>
      <c r="C111" s="111"/>
      <c r="D111" s="26" t="s">
        <v>39</v>
      </c>
      <c r="E111" s="27">
        <v>1473463.2960000001</v>
      </c>
      <c r="F111" s="28">
        <v>0</v>
      </c>
      <c r="G111" s="29">
        <f>SUM(E111,F111)</f>
        <v>1473463.2960000001</v>
      </c>
    </row>
    <row r="112" spans="2:7" x14ac:dyDescent="0.25">
      <c r="B112" s="108"/>
      <c r="C112" s="111"/>
      <c r="D112" s="26" t="s">
        <v>40</v>
      </c>
      <c r="E112" s="27">
        <v>0</v>
      </c>
      <c r="F112" s="28">
        <v>0</v>
      </c>
      <c r="G112" s="29">
        <f>SUM(E112,F112)</f>
        <v>0</v>
      </c>
    </row>
    <row r="113" spans="2:7" x14ac:dyDescent="0.25">
      <c r="B113" s="108"/>
      <c r="C113" s="111"/>
      <c r="D113" s="26" t="s">
        <v>41</v>
      </c>
      <c r="E113" s="27">
        <v>0</v>
      </c>
      <c r="F113" s="28">
        <v>0</v>
      </c>
      <c r="G113" s="29">
        <v>0</v>
      </c>
    </row>
    <row r="114" spans="2:7" x14ac:dyDescent="0.25">
      <c r="B114" s="108"/>
      <c r="C114" s="111" t="s">
        <v>18</v>
      </c>
      <c r="D114" s="30" t="s">
        <v>42</v>
      </c>
      <c r="E114" s="31">
        <f t="shared" ref="E114:G114" si="14">+SUM(E111:E113)</f>
        <v>1473463.2960000001</v>
      </c>
      <c r="F114" s="32">
        <f t="shared" si="14"/>
        <v>0</v>
      </c>
      <c r="G114" s="33">
        <f t="shared" si="14"/>
        <v>1473463.2960000001</v>
      </c>
    </row>
    <row r="115" spans="2:7" ht="14.45" customHeight="1" x14ac:dyDescent="0.25">
      <c r="B115" s="108"/>
      <c r="C115" s="111" t="s">
        <v>18</v>
      </c>
      <c r="D115" s="34" t="s">
        <v>43</v>
      </c>
      <c r="E115" s="35"/>
      <c r="F115" s="36"/>
      <c r="G115" s="37"/>
    </row>
    <row r="116" spans="2:7" x14ac:dyDescent="0.25">
      <c r="B116" s="108"/>
      <c r="C116" s="111" t="s">
        <v>18</v>
      </c>
      <c r="D116" s="26" t="s">
        <v>44</v>
      </c>
      <c r="E116" s="27">
        <v>0</v>
      </c>
      <c r="F116" s="28">
        <v>0</v>
      </c>
      <c r="G116" s="29">
        <f>SUM(E116,F116)</f>
        <v>0</v>
      </c>
    </row>
    <row r="117" spans="2:7" x14ac:dyDescent="0.25">
      <c r="B117" s="108"/>
      <c r="C117" s="111" t="s">
        <v>18</v>
      </c>
      <c r="D117" s="26" t="s">
        <v>45</v>
      </c>
      <c r="E117" s="27">
        <v>0</v>
      </c>
      <c r="F117" s="28">
        <v>0</v>
      </c>
      <c r="G117" s="29">
        <f>SUM(E117,F117)</f>
        <v>0</v>
      </c>
    </row>
    <row r="118" spans="2:7" x14ac:dyDescent="0.25">
      <c r="B118" s="108"/>
      <c r="C118" s="111" t="s">
        <v>18</v>
      </c>
      <c r="D118" s="26" t="s">
        <v>46</v>
      </c>
      <c r="E118" s="27">
        <v>0</v>
      </c>
      <c r="F118" s="28">
        <v>0</v>
      </c>
      <c r="G118" s="29">
        <f>SUM(E118,F118)</f>
        <v>0</v>
      </c>
    </row>
    <row r="119" spans="2:7" x14ac:dyDescent="0.25">
      <c r="B119" s="108"/>
      <c r="C119" s="111" t="s">
        <v>18</v>
      </c>
      <c r="D119" s="26" t="s">
        <v>47</v>
      </c>
      <c r="E119" s="27">
        <v>0</v>
      </c>
      <c r="F119" s="28">
        <v>0</v>
      </c>
      <c r="G119" s="29">
        <f>SUM(E119,F119)</f>
        <v>0</v>
      </c>
    </row>
    <row r="120" spans="2:7" x14ac:dyDescent="0.25">
      <c r="B120" s="108"/>
      <c r="C120" s="111"/>
      <c r="D120" s="26" t="s">
        <v>48</v>
      </c>
      <c r="E120" s="27">
        <v>0</v>
      </c>
      <c r="F120" s="28">
        <v>0</v>
      </c>
      <c r="G120" s="29">
        <f>SUM(E120,F120)</f>
        <v>0</v>
      </c>
    </row>
    <row r="121" spans="2:7" ht="30" x14ac:dyDescent="0.25">
      <c r="B121" s="108"/>
      <c r="C121" s="111" t="s">
        <v>18</v>
      </c>
      <c r="D121" s="30" t="s">
        <v>49</v>
      </c>
      <c r="E121" s="31">
        <f t="shared" ref="E121:G121" si="15">+SUM(E116:E120)</f>
        <v>0</v>
      </c>
      <c r="F121" s="32">
        <f t="shared" si="15"/>
        <v>0</v>
      </c>
      <c r="G121" s="33">
        <f t="shared" si="15"/>
        <v>0</v>
      </c>
    </row>
    <row r="122" spans="2:7" x14ac:dyDescent="0.25">
      <c r="B122" s="108"/>
      <c r="C122" s="111"/>
      <c r="D122" s="38" t="s">
        <v>50</v>
      </c>
      <c r="E122" s="35"/>
      <c r="F122" s="36"/>
      <c r="G122" s="37"/>
    </row>
    <row r="123" spans="2:7" x14ac:dyDescent="0.25">
      <c r="B123" s="108"/>
      <c r="C123" s="111"/>
      <c r="D123" s="26" t="s">
        <v>51</v>
      </c>
      <c r="E123" s="27">
        <v>0</v>
      </c>
      <c r="F123" s="28">
        <v>0</v>
      </c>
      <c r="G123" s="29">
        <f>SUM(E123:F123)</f>
        <v>0</v>
      </c>
    </row>
    <row r="124" spans="2:7" x14ac:dyDescent="0.25">
      <c r="B124" s="108"/>
      <c r="C124" s="111"/>
      <c r="D124" s="30" t="s">
        <v>52</v>
      </c>
      <c r="E124" s="39">
        <f>E123</f>
        <v>0</v>
      </c>
      <c r="F124" s="40">
        <f>F123</f>
        <v>0</v>
      </c>
      <c r="G124" s="41">
        <f>SUM(E124:F124)</f>
        <v>0</v>
      </c>
    </row>
    <row r="125" spans="2:7" s="42" customFormat="1" ht="19.5" thickBot="1" x14ac:dyDescent="0.35">
      <c r="B125" s="108"/>
      <c r="C125" s="112" t="s">
        <v>18</v>
      </c>
      <c r="D125" s="43" t="s">
        <v>60</v>
      </c>
      <c r="E125" s="44">
        <f t="shared" ref="E125:G125" si="16">+E121+E114+E124</f>
        <v>1473463.2960000001</v>
      </c>
      <c r="F125" s="45">
        <f t="shared" si="16"/>
        <v>0</v>
      </c>
      <c r="G125" s="46">
        <f t="shared" si="16"/>
        <v>1473463.2960000001</v>
      </c>
    </row>
    <row r="126" spans="2:7" x14ac:dyDescent="0.25">
      <c r="B126" s="108"/>
      <c r="C126" s="110" t="s">
        <v>19</v>
      </c>
      <c r="D126" s="22" t="s">
        <v>38</v>
      </c>
      <c r="E126" s="23"/>
      <c r="F126" s="24"/>
      <c r="G126" s="25"/>
    </row>
    <row r="127" spans="2:7" x14ac:dyDescent="0.25">
      <c r="B127" s="108"/>
      <c r="C127" s="111"/>
      <c r="D127" s="26" t="s">
        <v>39</v>
      </c>
      <c r="E127" s="27">
        <v>0</v>
      </c>
      <c r="F127" s="28">
        <v>0</v>
      </c>
      <c r="G127" s="29">
        <f>SUM(E127,F127)</f>
        <v>0</v>
      </c>
    </row>
    <row r="128" spans="2:7" x14ac:dyDescent="0.25">
      <c r="B128" s="108"/>
      <c r="C128" s="111"/>
      <c r="D128" s="26" t="s">
        <v>40</v>
      </c>
      <c r="E128" s="27">
        <v>0</v>
      </c>
      <c r="F128" s="28">
        <v>0</v>
      </c>
      <c r="G128" s="29">
        <f>SUM(E128,F128)</f>
        <v>0</v>
      </c>
    </row>
    <row r="129" spans="2:7" x14ac:dyDescent="0.25">
      <c r="B129" s="108"/>
      <c r="C129" s="111"/>
      <c r="D129" s="26" t="s">
        <v>41</v>
      </c>
      <c r="E129" s="27">
        <v>0</v>
      </c>
      <c r="F129" s="28">
        <v>503.81679389999999</v>
      </c>
      <c r="G129" s="29">
        <f>SUM(E129,F129)</f>
        <v>503.81679389999999</v>
      </c>
    </row>
    <row r="130" spans="2:7" x14ac:dyDescent="0.25">
      <c r="B130" s="108"/>
      <c r="C130" s="111" t="s">
        <v>19</v>
      </c>
      <c r="D130" s="30" t="s">
        <v>42</v>
      </c>
      <c r="E130" s="31">
        <f t="shared" ref="E130:G130" si="17">+SUM(E127:E129)</f>
        <v>0</v>
      </c>
      <c r="F130" s="32">
        <f t="shared" si="17"/>
        <v>503.81679389999999</v>
      </c>
      <c r="G130" s="33">
        <f t="shared" si="17"/>
        <v>503.81679389999999</v>
      </c>
    </row>
    <row r="131" spans="2:7" ht="14.45" customHeight="1" x14ac:dyDescent="0.25">
      <c r="B131" s="108"/>
      <c r="C131" s="111" t="s">
        <v>19</v>
      </c>
      <c r="D131" s="34" t="s">
        <v>43</v>
      </c>
      <c r="E131" s="35"/>
      <c r="F131" s="36"/>
      <c r="G131" s="37"/>
    </row>
    <row r="132" spans="2:7" x14ac:dyDescent="0.25">
      <c r="B132" s="108"/>
      <c r="C132" s="111" t="s">
        <v>19</v>
      </c>
      <c r="D132" s="26" t="s">
        <v>44</v>
      </c>
      <c r="E132" s="27">
        <v>0</v>
      </c>
      <c r="F132" s="28">
        <v>0</v>
      </c>
      <c r="G132" s="29">
        <f>SUM(E132,F132)</f>
        <v>0</v>
      </c>
    </row>
    <row r="133" spans="2:7" x14ac:dyDescent="0.25">
      <c r="B133" s="108"/>
      <c r="C133" s="111" t="s">
        <v>19</v>
      </c>
      <c r="D133" s="26" t="s">
        <v>45</v>
      </c>
      <c r="E133" s="27">
        <v>0</v>
      </c>
      <c r="F133" s="28">
        <v>0</v>
      </c>
      <c r="G133" s="29">
        <f>SUM(E133,F133)</f>
        <v>0</v>
      </c>
    </row>
    <row r="134" spans="2:7" x14ac:dyDescent="0.25">
      <c r="B134" s="108"/>
      <c r="C134" s="111" t="s">
        <v>19</v>
      </c>
      <c r="D134" s="26" t="s">
        <v>46</v>
      </c>
      <c r="E134" s="27">
        <v>0</v>
      </c>
      <c r="F134" s="28">
        <v>0</v>
      </c>
      <c r="G134" s="29">
        <f>SUM(E134,F134)</f>
        <v>0</v>
      </c>
    </row>
    <row r="135" spans="2:7" x14ac:dyDescent="0.25">
      <c r="B135" s="108"/>
      <c r="C135" s="111" t="s">
        <v>19</v>
      </c>
      <c r="D135" s="26" t="s">
        <v>47</v>
      </c>
      <c r="E135" s="27">
        <v>0</v>
      </c>
      <c r="F135" s="28">
        <v>0</v>
      </c>
      <c r="G135" s="29">
        <f>SUM(E136,F135)</f>
        <v>0</v>
      </c>
    </row>
    <row r="136" spans="2:7" x14ac:dyDescent="0.25">
      <c r="B136" s="108"/>
      <c r="C136" s="111"/>
      <c r="D136" s="26" t="s">
        <v>48</v>
      </c>
      <c r="E136" s="27">
        <v>0</v>
      </c>
      <c r="F136" s="28">
        <v>0</v>
      </c>
      <c r="G136" s="29">
        <f>SUM(E136,F136)</f>
        <v>0</v>
      </c>
    </row>
    <row r="137" spans="2:7" ht="30" x14ac:dyDescent="0.25">
      <c r="B137" s="108"/>
      <c r="C137" s="111" t="s">
        <v>19</v>
      </c>
      <c r="D137" s="30" t="s">
        <v>49</v>
      </c>
      <c r="E137" s="31">
        <f t="shared" ref="E137:G137" si="18">+SUM(E132:E136)</f>
        <v>0</v>
      </c>
      <c r="F137" s="32">
        <f t="shared" si="18"/>
        <v>0</v>
      </c>
      <c r="G137" s="33">
        <f t="shared" si="18"/>
        <v>0</v>
      </c>
    </row>
    <row r="138" spans="2:7" x14ac:dyDescent="0.25">
      <c r="B138" s="108"/>
      <c r="C138" s="111"/>
      <c r="D138" s="38" t="s">
        <v>50</v>
      </c>
      <c r="E138" s="35"/>
      <c r="F138" s="36"/>
      <c r="G138" s="37"/>
    </row>
    <row r="139" spans="2:7" x14ac:dyDescent="0.25">
      <c r="B139" s="108"/>
      <c r="C139" s="111"/>
      <c r="D139" s="26" t="s">
        <v>51</v>
      </c>
      <c r="E139" s="27">
        <v>0</v>
      </c>
      <c r="F139" s="28">
        <v>0</v>
      </c>
      <c r="G139" s="29">
        <f>SUM(E139:F139)</f>
        <v>0</v>
      </c>
    </row>
    <row r="140" spans="2:7" x14ac:dyDescent="0.25">
      <c r="B140" s="108"/>
      <c r="C140" s="111"/>
      <c r="D140" s="30" t="s">
        <v>52</v>
      </c>
      <c r="E140" s="39">
        <f>E139</f>
        <v>0</v>
      </c>
      <c r="F140" s="40">
        <f>F139</f>
        <v>0</v>
      </c>
      <c r="G140" s="41">
        <f>SUM(E140:F140)</f>
        <v>0</v>
      </c>
    </row>
    <row r="141" spans="2:7" s="42" customFormat="1" ht="19.5" thickBot="1" x14ac:dyDescent="0.35">
      <c r="B141" s="108"/>
      <c r="C141" s="112" t="s">
        <v>19</v>
      </c>
      <c r="D141" s="43" t="s">
        <v>61</v>
      </c>
      <c r="E141" s="44">
        <f t="shared" ref="E141:G141" si="19">+E137+E130+E140</f>
        <v>0</v>
      </c>
      <c r="F141" s="45">
        <f t="shared" si="19"/>
        <v>503.81679389999999</v>
      </c>
      <c r="G141" s="46">
        <f t="shared" si="19"/>
        <v>503.81679389999999</v>
      </c>
    </row>
    <row r="142" spans="2:7" x14ac:dyDescent="0.25">
      <c r="B142" s="108"/>
      <c r="C142" s="110" t="s">
        <v>20</v>
      </c>
      <c r="D142" s="22" t="s">
        <v>38</v>
      </c>
      <c r="E142" s="23"/>
      <c r="F142" s="24"/>
      <c r="G142" s="25"/>
    </row>
    <row r="143" spans="2:7" x14ac:dyDescent="0.25">
      <c r="B143" s="108"/>
      <c r="C143" s="111"/>
      <c r="D143" s="26" t="s">
        <v>39</v>
      </c>
      <c r="E143" s="27">
        <v>0</v>
      </c>
      <c r="F143" s="28">
        <v>0</v>
      </c>
      <c r="G143" s="29">
        <f>SUM(E143,F143)</f>
        <v>0</v>
      </c>
    </row>
    <row r="144" spans="2:7" x14ac:dyDescent="0.25">
      <c r="B144" s="108"/>
      <c r="C144" s="111"/>
      <c r="D144" s="26" t="s">
        <v>40</v>
      </c>
      <c r="E144" s="27">
        <v>0</v>
      </c>
      <c r="F144" s="28">
        <v>0</v>
      </c>
      <c r="G144" s="29">
        <f>SUM(E144,F144)</f>
        <v>0</v>
      </c>
    </row>
    <row r="145" spans="2:7" x14ac:dyDescent="0.25">
      <c r="B145" s="108"/>
      <c r="C145" s="111"/>
      <c r="D145" s="26" t="s">
        <v>41</v>
      </c>
      <c r="E145" s="27">
        <v>0</v>
      </c>
      <c r="F145" s="28">
        <v>26540.41</v>
      </c>
      <c r="G145" s="29">
        <f>SUM(E145,F145)</f>
        <v>26540.41</v>
      </c>
    </row>
    <row r="146" spans="2:7" x14ac:dyDescent="0.25">
      <c r="B146" s="108"/>
      <c r="C146" s="111" t="s">
        <v>62</v>
      </c>
      <c r="D146" s="30" t="s">
        <v>42</v>
      </c>
      <c r="E146" s="31">
        <f t="shared" ref="E146:G146" si="20">+SUM(E143:E145)</f>
        <v>0</v>
      </c>
      <c r="F146" s="32">
        <f t="shared" si="20"/>
        <v>26540.41</v>
      </c>
      <c r="G146" s="33">
        <f t="shared" si="20"/>
        <v>26540.41</v>
      </c>
    </row>
    <row r="147" spans="2:7" ht="14.45" customHeight="1" x14ac:dyDescent="0.25">
      <c r="B147" s="108"/>
      <c r="C147" s="111" t="s">
        <v>62</v>
      </c>
      <c r="D147" s="34" t="s">
        <v>43</v>
      </c>
      <c r="E147" s="35"/>
      <c r="F147" s="36"/>
      <c r="G147" s="37"/>
    </row>
    <row r="148" spans="2:7" x14ac:dyDescent="0.25">
      <c r="B148" s="108"/>
      <c r="C148" s="111" t="s">
        <v>62</v>
      </c>
      <c r="D148" s="26" t="s">
        <v>44</v>
      </c>
      <c r="E148" s="27">
        <v>0</v>
      </c>
      <c r="F148" s="28">
        <v>0</v>
      </c>
      <c r="G148" s="29">
        <f>SUM(E148,F148)</f>
        <v>0</v>
      </c>
    </row>
    <row r="149" spans="2:7" x14ac:dyDescent="0.25">
      <c r="B149" s="108"/>
      <c r="C149" s="111" t="s">
        <v>62</v>
      </c>
      <c r="D149" s="26" t="s">
        <v>45</v>
      </c>
      <c r="E149" s="27">
        <v>0</v>
      </c>
      <c r="F149" s="28">
        <v>0</v>
      </c>
      <c r="G149" s="29">
        <f>SUM(E149,F149)</f>
        <v>0</v>
      </c>
    </row>
    <row r="150" spans="2:7" x14ac:dyDescent="0.25">
      <c r="B150" s="108"/>
      <c r="C150" s="111" t="s">
        <v>62</v>
      </c>
      <c r="D150" s="26" t="s">
        <v>46</v>
      </c>
      <c r="E150" s="27">
        <v>0</v>
      </c>
      <c r="F150" s="28">
        <v>0</v>
      </c>
      <c r="G150" s="29">
        <f>SUM(E150,F150)</f>
        <v>0</v>
      </c>
    </row>
    <row r="151" spans="2:7" x14ac:dyDescent="0.25">
      <c r="B151" s="108"/>
      <c r="C151" s="111" t="s">
        <v>62</v>
      </c>
      <c r="D151" s="26" t="s">
        <v>47</v>
      </c>
      <c r="E151" s="27">
        <v>0</v>
      </c>
      <c r="F151" s="28">
        <v>0</v>
      </c>
      <c r="G151" s="29">
        <f>SUM(E151,F151)</f>
        <v>0</v>
      </c>
    </row>
    <row r="152" spans="2:7" x14ac:dyDescent="0.25">
      <c r="B152" s="108"/>
      <c r="C152" s="111"/>
      <c r="D152" s="26" t="s">
        <v>48</v>
      </c>
      <c r="E152" s="27">
        <v>0</v>
      </c>
      <c r="F152" s="28">
        <v>0</v>
      </c>
      <c r="G152" s="29">
        <f>SUM(E152,F152)</f>
        <v>0</v>
      </c>
    </row>
    <row r="153" spans="2:7" ht="30" x14ac:dyDescent="0.25">
      <c r="B153" s="108"/>
      <c r="C153" s="111" t="s">
        <v>62</v>
      </c>
      <c r="D153" s="30" t="s">
        <v>49</v>
      </c>
      <c r="E153" s="31">
        <f t="shared" ref="E153:G153" si="21">+SUM(E148:E152)</f>
        <v>0</v>
      </c>
      <c r="F153" s="32">
        <f t="shared" si="21"/>
        <v>0</v>
      </c>
      <c r="G153" s="33">
        <f t="shared" si="21"/>
        <v>0</v>
      </c>
    </row>
    <row r="154" spans="2:7" x14ac:dyDescent="0.25">
      <c r="B154" s="108"/>
      <c r="C154" s="111"/>
      <c r="D154" s="38" t="s">
        <v>50</v>
      </c>
      <c r="E154" s="35"/>
      <c r="F154" s="36"/>
      <c r="G154" s="37"/>
    </row>
    <row r="155" spans="2:7" x14ac:dyDescent="0.25">
      <c r="B155" s="108"/>
      <c r="C155" s="111"/>
      <c r="D155" s="26" t="s">
        <v>51</v>
      </c>
      <c r="E155" s="27">
        <v>0</v>
      </c>
      <c r="F155" s="28">
        <v>0</v>
      </c>
      <c r="G155" s="29">
        <f>SUM(E155:F155)</f>
        <v>0</v>
      </c>
    </row>
    <row r="156" spans="2:7" x14ac:dyDescent="0.25">
      <c r="B156" s="108"/>
      <c r="C156" s="111"/>
      <c r="D156" s="30" t="s">
        <v>52</v>
      </c>
      <c r="E156" s="39">
        <f>E155</f>
        <v>0</v>
      </c>
      <c r="F156" s="40">
        <f>F155</f>
        <v>0</v>
      </c>
      <c r="G156" s="41">
        <f>SUM(E156:F156)</f>
        <v>0</v>
      </c>
    </row>
    <row r="157" spans="2:7" s="42" customFormat="1" ht="19.5" thickBot="1" x14ac:dyDescent="0.35">
      <c r="B157" s="108"/>
      <c r="C157" s="112" t="s">
        <v>62</v>
      </c>
      <c r="D157" s="43" t="s">
        <v>63</v>
      </c>
      <c r="E157" s="44">
        <f t="shared" ref="E157:G157" si="22">+E153+E146+E156</f>
        <v>0</v>
      </c>
      <c r="F157" s="45">
        <f t="shared" si="22"/>
        <v>26540.41</v>
      </c>
      <c r="G157" s="46">
        <f t="shared" si="22"/>
        <v>26540.41</v>
      </c>
    </row>
    <row r="158" spans="2:7" s="42" customFormat="1" ht="19.5" customHeight="1" x14ac:dyDescent="0.3">
      <c r="B158" s="101" t="s">
        <v>64</v>
      </c>
      <c r="C158" s="102"/>
      <c r="D158" s="102"/>
      <c r="E158" s="49">
        <f>SUM(E18+E34+E50+E66+E82+E98+E114+E130+E146)</f>
        <v>2250925.2276071003</v>
      </c>
      <c r="F158" s="49">
        <f>SUM(F18+F34+F50+F66+F82+F98+F114+F130+F146)</f>
        <v>909471.32287990011</v>
      </c>
      <c r="G158" s="50">
        <f>+G146+G130+G114+G98+G82+G66+G50+G34+G18</f>
        <v>3160396.5504869996</v>
      </c>
    </row>
    <row r="159" spans="2:7" s="42" customFormat="1" ht="18.75" x14ac:dyDescent="0.3">
      <c r="B159" s="101" t="s">
        <v>65</v>
      </c>
      <c r="C159" s="102"/>
      <c r="D159" s="102"/>
      <c r="E159" s="49">
        <f>SUM(E25+E41+E57+E73+E89+E105+E121+E137+E153)</f>
        <v>29907.278221466</v>
      </c>
      <c r="F159" s="49">
        <f>SUM(F25+F41+F57+F73+F89+F105+F121+F137+F153)</f>
        <v>169437.68634349998</v>
      </c>
      <c r="G159" s="50">
        <f>+G153+G137+G121+G105+G89+G73+G57+G41+G25</f>
        <v>199344.96456496598</v>
      </c>
    </row>
    <row r="160" spans="2:7" s="42" customFormat="1" ht="18.75" x14ac:dyDescent="0.3">
      <c r="B160" s="47"/>
      <c r="C160" s="48"/>
      <c r="D160" s="48" t="s">
        <v>66</v>
      </c>
      <c r="E160" s="49">
        <f t="shared" ref="E160:G160" si="23">E28+E44+E60+E76+E92+E108+E124+E140+E156</f>
        <v>3905.0830000000001</v>
      </c>
      <c r="F160" s="49">
        <f t="shared" si="23"/>
        <v>23995</v>
      </c>
      <c r="G160" s="49">
        <f t="shared" si="23"/>
        <v>27900.082999999999</v>
      </c>
    </row>
    <row r="161" spans="2:7" s="51" customFormat="1" ht="21.75" thickBot="1" x14ac:dyDescent="0.4">
      <c r="B161" s="103" t="s">
        <v>67</v>
      </c>
      <c r="C161" s="115"/>
      <c r="D161" s="115"/>
      <c r="E161" s="52">
        <f t="shared" ref="E161:G161" si="24">+E157+E141+E125+E109+E93+E77+E61+E45+E29</f>
        <v>2284737.588828566</v>
      </c>
      <c r="F161" s="52">
        <f t="shared" si="24"/>
        <v>1102904.0092234001</v>
      </c>
      <c r="G161" s="53">
        <f t="shared" si="24"/>
        <v>3387641.5980519662</v>
      </c>
    </row>
    <row r="162" spans="2:7" x14ac:dyDescent="0.25">
      <c r="B162" s="107" t="s">
        <v>68</v>
      </c>
      <c r="C162" s="110" t="s">
        <v>23</v>
      </c>
      <c r="D162" s="22" t="s">
        <v>38</v>
      </c>
      <c r="E162" s="23"/>
      <c r="F162" s="24"/>
      <c r="G162" s="25"/>
    </row>
    <row r="163" spans="2:7" x14ac:dyDescent="0.25">
      <c r="B163" s="108"/>
      <c r="C163" s="111"/>
      <c r="D163" s="26" t="s">
        <v>39</v>
      </c>
      <c r="E163" s="27">
        <v>798</v>
      </c>
      <c r="F163" s="28">
        <v>0</v>
      </c>
      <c r="G163" s="29">
        <f>SUM(E163,F163)</f>
        <v>798</v>
      </c>
    </row>
    <row r="164" spans="2:7" x14ac:dyDescent="0.25">
      <c r="B164" s="108"/>
      <c r="C164" s="111"/>
      <c r="D164" s="26" t="s">
        <v>40</v>
      </c>
      <c r="E164" s="27">
        <v>990</v>
      </c>
      <c r="F164" s="28">
        <v>0</v>
      </c>
      <c r="G164" s="29">
        <f>SUM(E164,F164)</f>
        <v>990</v>
      </c>
    </row>
    <row r="165" spans="2:7" x14ac:dyDescent="0.25">
      <c r="B165" s="108"/>
      <c r="C165" s="111"/>
      <c r="D165" s="26" t="s">
        <v>41</v>
      </c>
      <c r="E165" s="27">
        <v>32486.343509999999</v>
      </c>
      <c r="F165" s="28">
        <v>148.14122140000001</v>
      </c>
      <c r="G165" s="29">
        <f>SUM(E165,F165)</f>
        <v>32634.4847314</v>
      </c>
    </row>
    <row r="166" spans="2:7" x14ac:dyDescent="0.25">
      <c r="B166" s="108"/>
      <c r="C166" s="111" t="s">
        <v>23</v>
      </c>
      <c r="D166" s="30" t="s">
        <v>42</v>
      </c>
      <c r="E166" s="31">
        <f>+SUM(E163:E165)</f>
        <v>34274.343509999999</v>
      </c>
      <c r="F166" s="32">
        <f>+SUM(F163:F165)</f>
        <v>148.14122140000001</v>
      </c>
      <c r="G166" s="33">
        <f>SUM(G163:G165)</f>
        <v>34422.4847314</v>
      </c>
    </row>
    <row r="167" spans="2:7" ht="14.45" customHeight="1" x14ac:dyDescent="0.25">
      <c r="B167" s="108"/>
      <c r="C167" s="111" t="s">
        <v>23</v>
      </c>
      <c r="D167" s="34" t="s">
        <v>43</v>
      </c>
      <c r="E167" s="35"/>
      <c r="F167" s="36"/>
      <c r="G167" s="37"/>
    </row>
    <row r="168" spans="2:7" x14ac:dyDescent="0.25">
      <c r="B168" s="108"/>
      <c r="C168" s="111" t="s">
        <v>23</v>
      </c>
      <c r="D168" s="26" t="s">
        <v>44</v>
      </c>
      <c r="E168" s="27">
        <v>0</v>
      </c>
      <c r="F168" s="28">
        <v>0</v>
      </c>
      <c r="G168" s="29">
        <f>SUM(E168,F168)</f>
        <v>0</v>
      </c>
    </row>
    <row r="169" spans="2:7" x14ac:dyDescent="0.25">
      <c r="B169" s="108"/>
      <c r="C169" s="111" t="s">
        <v>23</v>
      </c>
      <c r="D169" s="26" t="s">
        <v>45</v>
      </c>
      <c r="E169" s="27">
        <v>0</v>
      </c>
      <c r="F169" s="28">
        <v>36207.385000000002</v>
      </c>
      <c r="G169" s="29">
        <f>SUM(E169,F169)</f>
        <v>36207.385000000002</v>
      </c>
    </row>
    <row r="170" spans="2:7" x14ac:dyDescent="0.25">
      <c r="B170" s="108"/>
      <c r="C170" s="111" t="s">
        <v>23</v>
      </c>
      <c r="D170" s="26" t="s">
        <v>46</v>
      </c>
      <c r="E170" s="27">
        <v>0</v>
      </c>
      <c r="F170" s="28">
        <v>1015.16</v>
      </c>
      <c r="G170" s="29">
        <f>SUM(E170,F170)</f>
        <v>1015.16</v>
      </c>
    </row>
    <row r="171" spans="2:7" x14ac:dyDescent="0.25">
      <c r="B171" s="108"/>
      <c r="C171" s="111" t="s">
        <v>23</v>
      </c>
      <c r="D171" s="26" t="s">
        <v>47</v>
      </c>
      <c r="E171" s="27">
        <v>0</v>
      </c>
      <c r="F171" s="28">
        <v>0</v>
      </c>
      <c r="G171" s="29">
        <f>SUM(E171,F171)</f>
        <v>0</v>
      </c>
    </row>
    <row r="172" spans="2:7" x14ac:dyDescent="0.25">
      <c r="B172" s="108"/>
      <c r="C172" s="111"/>
      <c r="D172" s="26" t="s">
        <v>48</v>
      </c>
      <c r="E172" s="27">
        <v>0</v>
      </c>
      <c r="F172" s="28">
        <v>0</v>
      </c>
      <c r="G172" s="29">
        <f>SUM(E172,F172)</f>
        <v>0</v>
      </c>
    </row>
    <row r="173" spans="2:7" ht="30" x14ac:dyDescent="0.25">
      <c r="B173" s="108"/>
      <c r="C173" s="111" t="s">
        <v>23</v>
      </c>
      <c r="D173" s="30" t="s">
        <v>49</v>
      </c>
      <c r="E173" s="31">
        <f t="shared" ref="E173:G173" si="25">+SUM(E168:E172)</f>
        <v>0</v>
      </c>
      <c r="F173" s="32">
        <f t="shared" si="25"/>
        <v>37222.545000000006</v>
      </c>
      <c r="G173" s="33">
        <f t="shared" si="25"/>
        <v>37222.545000000006</v>
      </c>
    </row>
    <row r="174" spans="2:7" x14ac:dyDescent="0.25">
      <c r="B174" s="108"/>
      <c r="C174" s="111"/>
      <c r="D174" s="38" t="s">
        <v>50</v>
      </c>
      <c r="E174" s="35"/>
      <c r="F174" s="36"/>
      <c r="G174" s="37"/>
    </row>
    <row r="175" spans="2:7" x14ac:dyDescent="0.25">
      <c r="B175" s="108"/>
      <c r="C175" s="111"/>
      <c r="D175" s="26" t="s">
        <v>51</v>
      </c>
      <c r="E175" s="27">
        <v>0</v>
      </c>
      <c r="F175" s="28">
        <v>0</v>
      </c>
      <c r="G175" s="29">
        <f>SUM(E175:F175)</f>
        <v>0</v>
      </c>
    </row>
    <row r="176" spans="2:7" x14ac:dyDescent="0.25">
      <c r="B176" s="108"/>
      <c r="C176" s="111"/>
      <c r="D176" s="30" t="s">
        <v>52</v>
      </c>
      <c r="E176" s="39">
        <f>E175</f>
        <v>0</v>
      </c>
      <c r="F176" s="40">
        <f>F175</f>
        <v>0</v>
      </c>
      <c r="G176" s="41">
        <f>SUM(E176:F176)</f>
        <v>0</v>
      </c>
    </row>
    <row r="177" spans="2:7" s="42" customFormat="1" ht="19.5" thickBot="1" x14ac:dyDescent="0.35">
      <c r="B177" s="108"/>
      <c r="C177" s="112" t="s">
        <v>23</v>
      </c>
      <c r="D177" s="43" t="s">
        <v>69</v>
      </c>
      <c r="E177" s="44">
        <f t="shared" ref="E177:G177" si="26">+E173+E166+E176</f>
        <v>34274.343509999999</v>
      </c>
      <c r="F177" s="45">
        <f t="shared" si="26"/>
        <v>37370.686221400007</v>
      </c>
      <c r="G177" s="46">
        <f t="shared" si="26"/>
        <v>71645.029731400005</v>
      </c>
    </row>
    <row r="178" spans="2:7" x14ac:dyDescent="0.25">
      <c r="B178" s="108"/>
      <c r="C178" s="110" t="s">
        <v>24</v>
      </c>
      <c r="D178" s="22" t="s">
        <v>38</v>
      </c>
      <c r="E178" s="23"/>
      <c r="F178" s="24"/>
      <c r="G178" s="25"/>
    </row>
    <row r="179" spans="2:7" x14ac:dyDescent="0.25">
      <c r="B179" s="108"/>
      <c r="C179" s="111"/>
      <c r="D179" s="26" t="s">
        <v>39</v>
      </c>
      <c r="E179" s="27">
        <v>0</v>
      </c>
      <c r="F179" s="28">
        <v>0</v>
      </c>
      <c r="G179" s="29">
        <f>SUM(E179,F179)</f>
        <v>0</v>
      </c>
    </row>
    <row r="180" spans="2:7" x14ac:dyDescent="0.25">
      <c r="B180" s="108"/>
      <c r="C180" s="111"/>
      <c r="D180" s="26" t="s">
        <v>40</v>
      </c>
      <c r="E180" s="27">
        <v>0</v>
      </c>
      <c r="F180" s="28">
        <v>0</v>
      </c>
      <c r="G180" s="29">
        <f>SUM(E180,F180)</f>
        <v>0</v>
      </c>
    </row>
    <row r="181" spans="2:7" x14ac:dyDescent="0.25">
      <c r="B181" s="108"/>
      <c r="C181" s="111"/>
      <c r="D181" s="26" t="s">
        <v>41</v>
      </c>
      <c r="E181" s="27">
        <v>244.46183210000001</v>
      </c>
      <c r="F181" s="28">
        <v>0</v>
      </c>
      <c r="G181" s="29">
        <f>SUM(E181,F181)</f>
        <v>244.46183210000001</v>
      </c>
    </row>
    <row r="182" spans="2:7" x14ac:dyDescent="0.25">
      <c r="B182" s="108"/>
      <c r="C182" s="111"/>
      <c r="D182" s="30" t="s">
        <v>42</v>
      </c>
      <c r="E182" s="31">
        <f t="shared" ref="E182:G182" si="27">+SUM(E179:E181)</f>
        <v>244.46183210000001</v>
      </c>
      <c r="F182" s="32">
        <f t="shared" si="27"/>
        <v>0</v>
      </c>
      <c r="G182" s="33">
        <f t="shared" si="27"/>
        <v>244.46183210000001</v>
      </c>
    </row>
    <row r="183" spans="2:7" ht="14.45" customHeight="1" x14ac:dyDescent="0.25">
      <c r="B183" s="108"/>
      <c r="C183" s="111"/>
      <c r="D183" s="34" t="s">
        <v>43</v>
      </c>
      <c r="E183" s="35"/>
      <c r="F183" s="36"/>
      <c r="G183" s="37"/>
    </row>
    <row r="184" spans="2:7" x14ac:dyDescent="0.25">
      <c r="B184" s="108"/>
      <c r="C184" s="111"/>
      <c r="D184" s="26" t="s">
        <v>44</v>
      </c>
      <c r="E184" s="27">
        <v>0</v>
      </c>
      <c r="F184" s="28">
        <v>0</v>
      </c>
      <c r="G184" s="29">
        <f>SUM(E184,F184)</f>
        <v>0</v>
      </c>
    </row>
    <row r="185" spans="2:7" x14ac:dyDescent="0.25">
      <c r="B185" s="108"/>
      <c r="C185" s="111"/>
      <c r="D185" s="26" t="s">
        <v>45</v>
      </c>
      <c r="E185" s="27">
        <v>0</v>
      </c>
      <c r="F185" s="28">
        <v>0</v>
      </c>
      <c r="G185" s="29">
        <f>SUM(E185,F185)</f>
        <v>0</v>
      </c>
    </row>
    <row r="186" spans="2:7" x14ac:dyDescent="0.25">
      <c r="B186" s="108"/>
      <c r="C186" s="111"/>
      <c r="D186" s="26" t="s">
        <v>46</v>
      </c>
      <c r="E186" s="27">
        <v>0</v>
      </c>
      <c r="F186" s="28">
        <v>0</v>
      </c>
      <c r="G186" s="29">
        <f>SUM(E186,F186)</f>
        <v>0</v>
      </c>
    </row>
    <row r="187" spans="2:7" x14ac:dyDescent="0.25">
      <c r="B187" s="108"/>
      <c r="C187" s="111"/>
      <c r="D187" s="26" t="s">
        <v>47</v>
      </c>
      <c r="E187" s="27">
        <v>0</v>
      </c>
      <c r="F187" s="28">
        <v>0</v>
      </c>
      <c r="G187" s="29">
        <f>SUM(E187,F187)</f>
        <v>0</v>
      </c>
    </row>
    <row r="188" spans="2:7" x14ac:dyDescent="0.25">
      <c r="B188" s="108"/>
      <c r="C188" s="111"/>
      <c r="D188" s="26" t="s">
        <v>48</v>
      </c>
      <c r="E188" s="27">
        <v>0</v>
      </c>
      <c r="F188" s="28">
        <v>0</v>
      </c>
      <c r="G188" s="29">
        <v>0</v>
      </c>
    </row>
    <row r="189" spans="2:7" ht="30" x14ac:dyDescent="0.25">
      <c r="B189" s="108"/>
      <c r="C189" s="111"/>
      <c r="D189" s="30" t="s">
        <v>49</v>
      </c>
      <c r="E189" s="31">
        <f t="shared" ref="E189:G189" si="28">+SUM(E184:E188)</f>
        <v>0</v>
      </c>
      <c r="F189" s="32">
        <f t="shared" si="28"/>
        <v>0</v>
      </c>
      <c r="G189" s="33">
        <f t="shared" si="28"/>
        <v>0</v>
      </c>
    </row>
    <row r="190" spans="2:7" x14ac:dyDescent="0.25">
      <c r="B190" s="108"/>
      <c r="C190" s="111"/>
      <c r="D190" s="38" t="s">
        <v>50</v>
      </c>
      <c r="E190" s="35"/>
      <c r="F190" s="36"/>
      <c r="G190" s="37"/>
    </row>
    <row r="191" spans="2:7" x14ac:dyDescent="0.25">
      <c r="B191" s="108"/>
      <c r="C191" s="111"/>
      <c r="D191" s="26" t="s">
        <v>51</v>
      </c>
      <c r="E191" s="27">
        <v>0</v>
      </c>
      <c r="F191" s="28">
        <v>0</v>
      </c>
      <c r="G191" s="29">
        <f>SUM(E191:F191)</f>
        <v>0</v>
      </c>
    </row>
    <row r="192" spans="2:7" x14ac:dyDescent="0.25">
      <c r="B192" s="108"/>
      <c r="C192" s="111"/>
      <c r="D192" s="30" t="s">
        <v>52</v>
      </c>
      <c r="E192" s="39">
        <f>E191</f>
        <v>0</v>
      </c>
      <c r="F192" s="40">
        <f>F191</f>
        <v>0</v>
      </c>
      <c r="G192" s="41">
        <f>SUM(E192:F192)</f>
        <v>0</v>
      </c>
    </row>
    <row r="193" spans="2:7" s="42" customFormat="1" ht="19.5" thickBot="1" x14ac:dyDescent="0.35">
      <c r="B193" s="108"/>
      <c r="C193" s="112"/>
      <c r="D193" s="43" t="s">
        <v>70</v>
      </c>
      <c r="E193" s="44">
        <f t="shared" ref="E193:G193" si="29">+E189+E182+E192</f>
        <v>244.46183210000001</v>
      </c>
      <c r="F193" s="45">
        <f t="shared" si="29"/>
        <v>0</v>
      </c>
      <c r="G193" s="46">
        <f t="shared" si="29"/>
        <v>244.46183210000001</v>
      </c>
    </row>
    <row r="194" spans="2:7" x14ac:dyDescent="0.25">
      <c r="B194" s="108"/>
      <c r="C194" s="110" t="s">
        <v>25</v>
      </c>
      <c r="D194" s="22" t="s">
        <v>38</v>
      </c>
      <c r="E194" s="23"/>
      <c r="F194" s="24"/>
      <c r="G194" s="25"/>
    </row>
    <row r="195" spans="2:7" x14ac:dyDescent="0.25">
      <c r="B195" s="108"/>
      <c r="C195" s="111"/>
      <c r="D195" s="26" t="s">
        <v>39</v>
      </c>
      <c r="E195" s="27">
        <v>0</v>
      </c>
      <c r="F195" s="28">
        <v>0</v>
      </c>
      <c r="G195" s="29">
        <f>SUM(E195,F195)</f>
        <v>0</v>
      </c>
    </row>
    <row r="196" spans="2:7" x14ac:dyDescent="0.25">
      <c r="B196" s="108"/>
      <c r="C196" s="111"/>
      <c r="D196" s="26" t="s">
        <v>40</v>
      </c>
      <c r="E196" s="27">
        <v>0</v>
      </c>
      <c r="F196" s="28">
        <v>0</v>
      </c>
      <c r="G196" s="29">
        <f>SUM(E196,F196)</f>
        <v>0</v>
      </c>
    </row>
    <row r="197" spans="2:7" x14ac:dyDescent="0.25">
      <c r="B197" s="108"/>
      <c r="C197" s="111"/>
      <c r="D197" s="26" t="s">
        <v>41</v>
      </c>
      <c r="E197" s="27">
        <v>0</v>
      </c>
      <c r="F197" s="28">
        <v>369.08396950000002</v>
      </c>
      <c r="G197" s="29">
        <f>SUM(E197,F197)</f>
        <v>369.08396950000002</v>
      </c>
    </row>
    <row r="198" spans="2:7" x14ac:dyDescent="0.25">
      <c r="B198" s="108"/>
      <c r="C198" s="111" t="s">
        <v>71</v>
      </c>
      <c r="D198" s="30" t="s">
        <v>42</v>
      </c>
      <c r="E198" s="31">
        <f t="shared" ref="E198:G198" si="30">+SUM(E195:E197)</f>
        <v>0</v>
      </c>
      <c r="F198" s="32">
        <f t="shared" si="30"/>
        <v>369.08396950000002</v>
      </c>
      <c r="G198" s="33">
        <f t="shared" si="30"/>
        <v>369.08396950000002</v>
      </c>
    </row>
    <row r="199" spans="2:7" ht="14.45" customHeight="1" x14ac:dyDescent="0.25">
      <c r="B199" s="108"/>
      <c r="C199" s="111" t="s">
        <v>71</v>
      </c>
      <c r="D199" s="34" t="s">
        <v>43</v>
      </c>
      <c r="E199" s="35"/>
      <c r="F199" s="36"/>
      <c r="G199" s="37"/>
    </row>
    <row r="200" spans="2:7" x14ac:dyDescent="0.25">
      <c r="B200" s="108"/>
      <c r="C200" s="111" t="s">
        <v>71</v>
      </c>
      <c r="D200" s="26" t="s">
        <v>44</v>
      </c>
      <c r="E200" s="27">
        <v>0</v>
      </c>
      <c r="F200" s="28">
        <v>0</v>
      </c>
      <c r="G200" s="29">
        <f>SUM(E200,F200)</f>
        <v>0</v>
      </c>
    </row>
    <row r="201" spans="2:7" x14ac:dyDescent="0.25">
      <c r="B201" s="108"/>
      <c r="C201" s="111" t="s">
        <v>71</v>
      </c>
      <c r="D201" s="26" t="s">
        <v>45</v>
      </c>
      <c r="E201" s="27">
        <v>0</v>
      </c>
      <c r="F201" s="28">
        <v>0</v>
      </c>
      <c r="G201" s="29">
        <f>SUM(E201,F201)</f>
        <v>0</v>
      </c>
    </row>
    <row r="202" spans="2:7" x14ac:dyDescent="0.25">
      <c r="B202" s="108"/>
      <c r="C202" s="111" t="s">
        <v>71</v>
      </c>
      <c r="D202" s="26" t="s">
        <v>46</v>
      </c>
      <c r="E202" s="27">
        <v>0</v>
      </c>
      <c r="F202" s="28">
        <v>0</v>
      </c>
      <c r="G202" s="29">
        <f>SUM(E202,F202)</f>
        <v>0</v>
      </c>
    </row>
    <row r="203" spans="2:7" x14ac:dyDescent="0.25">
      <c r="B203" s="108"/>
      <c r="C203" s="111" t="s">
        <v>71</v>
      </c>
      <c r="D203" s="26" t="s">
        <v>47</v>
      </c>
      <c r="E203" s="27">
        <v>0</v>
      </c>
      <c r="F203" s="28">
        <v>0</v>
      </c>
      <c r="G203" s="29">
        <f>SUM(E203,F203)</f>
        <v>0</v>
      </c>
    </row>
    <row r="204" spans="2:7" x14ac:dyDescent="0.25">
      <c r="B204" s="108"/>
      <c r="C204" s="111" t="s">
        <v>71</v>
      </c>
      <c r="D204" s="26" t="s">
        <v>48</v>
      </c>
      <c r="E204" s="27">
        <v>0</v>
      </c>
      <c r="F204" s="28">
        <v>0</v>
      </c>
      <c r="G204" s="29">
        <v>0</v>
      </c>
    </row>
    <row r="205" spans="2:7" ht="30" x14ac:dyDescent="0.25">
      <c r="B205" s="108"/>
      <c r="C205" s="111"/>
      <c r="D205" s="30" t="s">
        <v>49</v>
      </c>
      <c r="E205" s="31">
        <f t="shared" ref="E205:G205" si="31">+SUM(E200:E204)</f>
        <v>0</v>
      </c>
      <c r="F205" s="32">
        <f t="shared" si="31"/>
        <v>0</v>
      </c>
      <c r="G205" s="33">
        <f t="shared" si="31"/>
        <v>0</v>
      </c>
    </row>
    <row r="206" spans="2:7" x14ac:dyDescent="0.25">
      <c r="B206" s="108"/>
      <c r="C206" s="111"/>
      <c r="D206" s="38" t="s">
        <v>50</v>
      </c>
      <c r="E206" s="35"/>
      <c r="F206" s="36"/>
      <c r="G206" s="37"/>
    </row>
    <row r="207" spans="2:7" x14ac:dyDescent="0.25">
      <c r="B207" s="108"/>
      <c r="C207" s="111"/>
      <c r="D207" s="26" t="s">
        <v>51</v>
      </c>
      <c r="E207" s="27">
        <v>0</v>
      </c>
      <c r="F207" s="28">
        <v>0</v>
      </c>
      <c r="G207" s="29">
        <f>SUM(E207:F207)</f>
        <v>0</v>
      </c>
    </row>
    <row r="208" spans="2:7" x14ac:dyDescent="0.25">
      <c r="B208" s="108"/>
      <c r="C208" s="111"/>
      <c r="D208" s="30" t="s">
        <v>52</v>
      </c>
      <c r="E208" s="39">
        <f>E207</f>
        <v>0</v>
      </c>
      <c r="F208" s="40">
        <f>F207</f>
        <v>0</v>
      </c>
      <c r="G208" s="41">
        <f>SUM(E208:F208)</f>
        <v>0</v>
      </c>
    </row>
    <row r="209" spans="2:7" s="42" customFormat="1" ht="19.5" thickBot="1" x14ac:dyDescent="0.35">
      <c r="B209" s="108"/>
      <c r="C209" s="112" t="s">
        <v>71</v>
      </c>
      <c r="D209" s="43" t="s">
        <v>72</v>
      </c>
      <c r="E209" s="44">
        <f t="shared" ref="E209:G209" si="32">+E205+E198+E208</f>
        <v>0</v>
      </c>
      <c r="F209" s="45">
        <f t="shared" si="32"/>
        <v>369.08396950000002</v>
      </c>
      <c r="G209" s="46">
        <f t="shared" si="32"/>
        <v>369.08396950000002</v>
      </c>
    </row>
    <row r="210" spans="2:7" x14ac:dyDescent="0.25">
      <c r="B210" s="108"/>
      <c r="C210" s="110" t="s">
        <v>26</v>
      </c>
      <c r="D210" s="22" t="s">
        <v>38</v>
      </c>
      <c r="E210" s="23"/>
      <c r="F210" s="24"/>
      <c r="G210" s="25"/>
    </row>
    <row r="211" spans="2:7" x14ac:dyDescent="0.25">
      <c r="B211" s="108"/>
      <c r="C211" s="111"/>
      <c r="D211" s="26" t="s">
        <v>39</v>
      </c>
      <c r="E211" s="27">
        <v>0</v>
      </c>
      <c r="F211" s="28">
        <v>0</v>
      </c>
      <c r="G211" s="29">
        <f>SUM(E211,F211)</f>
        <v>0</v>
      </c>
    </row>
    <row r="212" spans="2:7" x14ac:dyDescent="0.25">
      <c r="B212" s="108"/>
      <c r="C212" s="111"/>
      <c r="D212" s="26" t="s">
        <v>40</v>
      </c>
      <c r="E212" s="27">
        <v>0</v>
      </c>
      <c r="F212" s="28">
        <v>0</v>
      </c>
      <c r="G212" s="29">
        <f>SUM(E212,F212)</f>
        <v>0</v>
      </c>
    </row>
    <row r="213" spans="2:7" x14ac:dyDescent="0.25">
      <c r="B213" s="108"/>
      <c r="C213" s="111"/>
      <c r="D213" s="26" t="s">
        <v>41</v>
      </c>
      <c r="E213" s="27">
        <v>0</v>
      </c>
      <c r="F213" s="28">
        <v>281.4236641</v>
      </c>
      <c r="G213" s="29">
        <f>SUM(E213,F213)</f>
        <v>281.4236641</v>
      </c>
    </row>
    <row r="214" spans="2:7" x14ac:dyDescent="0.25">
      <c r="B214" s="108"/>
      <c r="C214" s="111" t="s">
        <v>26</v>
      </c>
      <c r="D214" s="30" t="s">
        <v>42</v>
      </c>
      <c r="E214" s="31">
        <f t="shared" ref="E214:G214" si="33">+SUM(E211:E213)</f>
        <v>0</v>
      </c>
      <c r="F214" s="32">
        <f t="shared" si="33"/>
        <v>281.4236641</v>
      </c>
      <c r="G214" s="33">
        <f t="shared" si="33"/>
        <v>281.4236641</v>
      </c>
    </row>
    <row r="215" spans="2:7" ht="14.45" customHeight="1" x14ac:dyDescent="0.25">
      <c r="B215" s="108"/>
      <c r="C215" s="111" t="s">
        <v>26</v>
      </c>
      <c r="D215" s="34" t="s">
        <v>43</v>
      </c>
      <c r="E215" s="35"/>
      <c r="F215" s="36"/>
      <c r="G215" s="37"/>
    </row>
    <row r="216" spans="2:7" x14ac:dyDescent="0.25">
      <c r="B216" s="108"/>
      <c r="C216" s="111" t="s">
        <v>26</v>
      </c>
      <c r="D216" s="26" t="s">
        <v>44</v>
      </c>
      <c r="E216" s="27">
        <v>0</v>
      </c>
      <c r="F216" s="28">
        <v>0</v>
      </c>
      <c r="G216" s="29">
        <f>SUM(E216,F216)</f>
        <v>0</v>
      </c>
    </row>
    <row r="217" spans="2:7" x14ac:dyDescent="0.25">
      <c r="B217" s="108"/>
      <c r="C217" s="111" t="s">
        <v>26</v>
      </c>
      <c r="D217" s="26" t="s">
        <v>45</v>
      </c>
      <c r="E217" s="27">
        <v>0</v>
      </c>
      <c r="F217" s="28">
        <v>0</v>
      </c>
      <c r="G217" s="29">
        <f>SUM(E217,F217)</f>
        <v>0</v>
      </c>
    </row>
    <row r="218" spans="2:7" x14ac:dyDescent="0.25">
      <c r="B218" s="108"/>
      <c r="C218" s="111" t="s">
        <v>26</v>
      </c>
      <c r="D218" s="26" t="s">
        <v>46</v>
      </c>
      <c r="E218" s="27">
        <v>0</v>
      </c>
      <c r="F218" s="28">
        <v>0</v>
      </c>
      <c r="G218" s="29">
        <f>SUM(E218,F218)</f>
        <v>0</v>
      </c>
    </row>
    <row r="219" spans="2:7" x14ac:dyDescent="0.25">
      <c r="B219" s="108"/>
      <c r="C219" s="111" t="s">
        <v>26</v>
      </c>
      <c r="D219" s="26" t="s">
        <v>47</v>
      </c>
      <c r="E219" s="27">
        <v>0</v>
      </c>
      <c r="F219" s="28">
        <v>0</v>
      </c>
      <c r="G219" s="29">
        <f>SUM(E219,F219)</f>
        <v>0</v>
      </c>
    </row>
    <row r="220" spans="2:7" x14ac:dyDescent="0.25">
      <c r="B220" s="108"/>
      <c r="C220" s="111"/>
      <c r="D220" s="26" t="s">
        <v>48</v>
      </c>
      <c r="E220" s="27">
        <v>0</v>
      </c>
      <c r="F220" s="28">
        <v>0</v>
      </c>
      <c r="G220" s="29">
        <v>0</v>
      </c>
    </row>
    <row r="221" spans="2:7" ht="30" x14ac:dyDescent="0.25">
      <c r="B221" s="108"/>
      <c r="C221" s="111" t="s">
        <v>26</v>
      </c>
      <c r="D221" s="30" t="s">
        <v>49</v>
      </c>
      <c r="E221" s="31">
        <f t="shared" ref="E221:G221" si="34">+SUM(E216:E220)</f>
        <v>0</v>
      </c>
      <c r="F221" s="32">
        <f t="shared" si="34"/>
        <v>0</v>
      </c>
      <c r="G221" s="33">
        <f t="shared" si="34"/>
        <v>0</v>
      </c>
    </row>
    <row r="222" spans="2:7" x14ac:dyDescent="0.25">
      <c r="B222" s="108"/>
      <c r="C222" s="111"/>
      <c r="D222" s="38" t="s">
        <v>50</v>
      </c>
      <c r="E222" s="35"/>
      <c r="F222" s="36"/>
      <c r="G222" s="37"/>
    </row>
    <row r="223" spans="2:7" x14ac:dyDescent="0.25">
      <c r="B223" s="108"/>
      <c r="C223" s="111"/>
      <c r="D223" s="26" t="s">
        <v>51</v>
      </c>
      <c r="E223" s="27">
        <v>0</v>
      </c>
      <c r="F223" s="28">
        <v>152.67175570000001</v>
      </c>
      <c r="G223" s="29">
        <f>SUM(E223:F223)</f>
        <v>152.67175570000001</v>
      </c>
    </row>
    <row r="224" spans="2:7" x14ac:dyDescent="0.25">
      <c r="B224" s="108"/>
      <c r="C224" s="111"/>
      <c r="D224" s="30" t="s">
        <v>52</v>
      </c>
      <c r="E224" s="39">
        <f>E223</f>
        <v>0</v>
      </c>
      <c r="F224" s="40">
        <f>F223</f>
        <v>152.67175570000001</v>
      </c>
      <c r="G224" s="41">
        <f>SUM(E224:F224)</f>
        <v>152.67175570000001</v>
      </c>
    </row>
    <row r="225" spans="2:7" s="42" customFormat="1" ht="19.5" thickBot="1" x14ac:dyDescent="0.35">
      <c r="B225" s="109"/>
      <c r="C225" s="112" t="s">
        <v>26</v>
      </c>
      <c r="D225" s="43" t="s">
        <v>73</v>
      </c>
      <c r="E225" s="44">
        <f t="shared" ref="E225:G225" si="35">+E221+E214+E224</f>
        <v>0</v>
      </c>
      <c r="F225" s="45">
        <f t="shared" si="35"/>
        <v>434.0954198</v>
      </c>
      <c r="G225" s="46">
        <f t="shared" si="35"/>
        <v>434.0954198</v>
      </c>
    </row>
    <row r="226" spans="2:7" s="42" customFormat="1" ht="18.75" x14ac:dyDescent="0.3">
      <c r="B226" s="101" t="s">
        <v>74</v>
      </c>
      <c r="C226" s="102"/>
      <c r="D226" s="102"/>
      <c r="E226" s="54">
        <f>SUM(E166+E182+E198+E214)</f>
        <v>34518.8053421</v>
      </c>
      <c r="F226" s="55">
        <f>SUM(F166+F182+F198+F214)</f>
        <v>798.64885500000003</v>
      </c>
      <c r="G226" s="56">
        <f>SUM(E226,F226)</f>
        <v>35317.4541971</v>
      </c>
    </row>
    <row r="227" spans="2:7" s="42" customFormat="1" ht="18.75" x14ac:dyDescent="0.3">
      <c r="B227" s="101" t="s">
        <v>75</v>
      </c>
      <c r="C227" s="102"/>
      <c r="D227" s="102"/>
      <c r="E227" s="57">
        <f>SUM(E173+E189+E205+E221)</f>
        <v>0</v>
      </c>
      <c r="F227" s="49">
        <f>SUM(F173+F189+F205+F221)</f>
        <v>37222.545000000006</v>
      </c>
      <c r="G227" s="50">
        <f>SUM(E227,F227)</f>
        <v>37222.545000000006</v>
      </c>
    </row>
    <row r="228" spans="2:7" s="42" customFormat="1" ht="18.75" x14ac:dyDescent="0.3">
      <c r="B228" s="47"/>
      <c r="C228" s="48"/>
      <c r="D228" s="48" t="s">
        <v>66</v>
      </c>
      <c r="E228" s="57">
        <f t="shared" ref="E228:G228" si="36">SUM(E176,E192,E208,E224)</f>
        <v>0</v>
      </c>
      <c r="F228" s="49">
        <f t="shared" si="36"/>
        <v>152.67175570000001</v>
      </c>
      <c r="G228" s="50">
        <f t="shared" si="36"/>
        <v>152.67175570000001</v>
      </c>
    </row>
    <row r="229" spans="2:7" s="51" customFormat="1" ht="21.75" thickBot="1" x14ac:dyDescent="0.4">
      <c r="B229" s="103" t="s">
        <v>76</v>
      </c>
      <c r="C229" s="104"/>
      <c r="D229" s="104"/>
      <c r="E229" s="58">
        <f>E225+E209+E193+E177</f>
        <v>34518.8053421</v>
      </c>
      <c r="F229" s="59">
        <f>F225+F209+F193+F177</f>
        <v>38173.865610700006</v>
      </c>
      <c r="G229" s="60">
        <f>SUM(E229,F229)</f>
        <v>72692.670952800006</v>
      </c>
    </row>
    <row r="230" spans="2:7" s="51" customFormat="1" ht="21" x14ac:dyDescent="0.35">
      <c r="B230" s="105" t="s">
        <v>77</v>
      </c>
      <c r="C230" s="106"/>
      <c r="D230" s="106"/>
      <c r="E230" s="61">
        <f>E226+E158</f>
        <v>2285444.0329492004</v>
      </c>
      <c r="F230" s="62">
        <f>F226+F158</f>
        <v>910269.97173490014</v>
      </c>
      <c r="G230" s="63">
        <f>SUM(E230,F230)</f>
        <v>3195714.0046841004</v>
      </c>
    </row>
    <row r="231" spans="2:7" s="51" customFormat="1" ht="21" x14ac:dyDescent="0.35">
      <c r="B231" s="113" t="s">
        <v>78</v>
      </c>
      <c r="C231" s="114"/>
      <c r="D231" s="114"/>
      <c r="E231" s="64">
        <f>E227+E159</f>
        <v>29907.278221466</v>
      </c>
      <c r="F231" s="52">
        <f>F227+F159</f>
        <v>206660.2313435</v>
      </c>
      <c r="G231" s="53">
        <f>SUM(E231,F231)</f>
        <v>236567.50956496599</v>
      </c>
    </row>
    <row r="232" spans="2:7" s="51" customFormat="1" ht="21" x14ac:dyDescent="0.35">
      <c r="B232" s="64"/>
      <c r="C232" s="52"/>
      <c r="D232" s="52" t="s">
        <v>79</v>
      </c>
      <c r="E232" s="64">
        <f t="shared" ref="E232:G232" si="37">E160+E228</f>
        <v>3905.0830000000001</v>
      </c>
      <c r="F232" s="52">
        <f t="shared" si="37"/>
        <v>24147.671755700001</v>
      </c>
      <c r="G232" s="53">
        <f t="shared" si="37"/>
        <v>28052.7547557</v>
      </c>
    </row>
    <row r="233" spans="2:7" ht="15.75" thickBot="1" x14ac:dyDescent="0.3">
      <c r="B233" s="99" t="s">
        <v>80</v>
      </c>
      <c r="C233" s="100"/>
      <c r="D233" s="100"/>
      <c r="E233" s="58">
        <f>E229+E161</f>
        <v>2319256.3941706661</v>
      </c>
      <c r="F233" s="59">
        <f>+F229+F161</f>
        <v>1141077.8748341003</v>
      </c>
      <c r="G233" s="60">
        <f>SUM(E233,F233)</f>
        <v>3460334.2690047664</v>
      </c>
    </row>
    <row r="234" spans="2:7" x14ac:dyDescent="0.25">
      <c r="D234" s="65"/>
    </row>
    <row r="235" spans="2:7" ht="15" customHeight="1" x14ac:dyDescent="0.25">
      <c r="B235" s="123" t="s">
        <v>82</v>
      </c>
      <c r="C235" s="123"/>
      <c r="D235" s="123"/>
      <c r="E235" s="123"/>
      <c r="F235" s="123"/>
      <c r="G235" s="123"/>
    </row>
    <row r="236" spans="2:7" x14ac:dyDescent="0.25">
      <c r="B236" s="124"/>
      <c r="C236" s="124"/>
      <c r="D236" s="124"/>
      <c r="E236" s="124"/>
      <c r="F236" s="124"/>
      <c r="G236" s="124"/>
    </row>
    <row r="237" spans="2:7" x14ac:dyDescent="0.25">
      <c r="B237" s="124"/>
      <c r="C237" s="124"/>
      <c r="D237" s="124"/>
      <c r="E237" s="124"/>
      <c r="F237" s="124"/>
      <c r="G237" s="124"/>
    </row>
    <row r="238" spans="2:7" x14ac:dyDescent="0.25">
      <c r="B238" s="124"/>
      <c r="C238" s="124"/>
      <c r="D238" s="124"/>
      <c r="E238" s="124"/>
      <c r="F238" s="124"/>
      <c r="G238" s="124"/>
    </row>
    <row r="239" spans="2:7" x14ac:dyDescent="0.25">
      <c r="B239" s="124"/>
      <c r="C239" s="124"/>
      <c r="D239" s="124"/>
      <c r="E239" s="124"/>
      <c r="F239" s="124"/>
      <c r="G239" s="124"/>
    </row>
    <row r="240" spans="2:7" x14ac:dyDescent="0.25">
      <c r="B240" s="124"/>
      <c r="C240" s="124"/>
      <c r="D240" s="124"/>
      <c r="E240" s="124"/>
      <c r="F240" s="124"/>
      <c r="G240" s="124"/>
    </row>
    <row r="241" spans="2:7" x14ac:dyDescent="0.25">
      <c r="B241" s="124"/>
      <c r="C241" s="124"/>
      <c r="D241" s="124"/>
      <c r="E241" s="124"/>
      <c r="F241" s="124"/>
      <c r="G241" s="124"/>
    </row>
    <row r="242" spans="2:7" x14ac:dyDescent="0.25">
      <c r="B242" s="124"/>
      <c r="C242" s="124"/>
      <c r="D242" s="124"/>
      <c r="E242" s="124"/>
      <c r="F242" s="124"/>
      <c r="G242" s="124"/>
    </row>
    <row r="243" spans="2:7" x14ac:dyDescent="0.25">
      <c r="B243" s="124"/>
      <c r="C243" s="124"/>
      <c r="D243" s="124"/>
      <c r="E243" s="124"/>
      <c r="F243" s="124"/>
      <c r="G243" s="124"/>
    </row>
    <row r="244" spans="2:7" x14ac:dyDescent="0.25">
      <c r="B244" s="124"/>
      <c r="C244" s="124"/>
      <c r="D244" s="124"/>
      <c r="E244" s="124"/>
      <c r="F244" s="124"/>
      <c r="G244" s="124"/>
    </row>
    <row r="245" spans="2:7" x14ac:dyDescent="0.25">
      <c r="B245" s="124"/>
      <c r="C245" s="124"/>
      <c r="D245" s="124"/>
      <c r="E245" s="124"/>
      <c r="F245" s="124"/>
      <c r="G245" s="124"/>
    </row>
    <row r="246" spans="2:7" x14ac:dyDescent="0.25">
      <c r="B246" s="124"/>
      <c r="C246" s="124"/>
      <c r="D246" s="124"/>
      <c r="E246" s="124"/>
      <c r="F246" s="124"/>
      <c r="G246" s="124"/>
    </row>
    <row r="247" spans="2:7" x14ac:dyDescent="0.25">
      <c r="B247" s="124"/>
      <c r="C247" s="124"/>
      <c r="D247" s="124"/>
      <c r="E247" s="124"/>
      <c r="F247" s="124"/>
      <c r="G247" s="124"/>
    </row>
    <row r="248" spans="2:7" x14ac:dyDescent="0.25">
      <c r="B248" s="125"/>
      <c r="C248" s="125"/>
      <c r="D248" s="125"/>
      <c r="E248" s="125"/>
      <c r="F248" s="125"/>
      <c r="G248" s="125"/>
    </row>
    <row r="249" spans="2:7" x14ac:dyDescent="0.25">
      <c r="B249" s="81"/>
      <c r="C249" s="81"/>
      <c r="D249" s="81"/>
      <c r="E249" s="81"/>
      <c r="F249" s="81"/>
      <c r="G249" s="81"/>
    </row>
  </sheetData>
  <mergeCells count="36">
    <mergeCell ref="B9:G9"/>
    <mergeCell ref="B10:G10"/>
    <mergeCell ref="B12:B13"/>
    <mergeCell ref="C12:C13"/>
    <mergeCell ref="D12:D13"/>
    <mergeCell ref="B161:D161"/>
    <mergeCell ref="B11:G11"/>
    <mergeCell ref="E12:F12"/>
    <mergeCell ref="G12:G13"/>
    <mergeCell ref="B249:E249"/>
    <mergeCell ref="F249:G249"/>
    <mergeCell ref="B235:G248"/>
    <mergeCell ref="C30:C45"/>
    <mergeCell ref="C14:C29"/>
    <mergeCell ref="C62:C77"/>
    <mergeCell ref="C46:C61"/>
    <mergeCell ref="C94:C109"/>
    <mergeCell ref="C78:C93"/>
    <mergeCell ref="C110:C125"/>
    <mergeCell ref="B159:D159"/>
    <mergeCell ref="B2:D4"/>
    <mergeCell ref="B233:D233"/>
    <mergeCell ref="B226:D226"/>
    <mergeCell ref="B227:D227"/>
    <mergeCell ref="B229:D229"/>
    <mergeCell ref="B230:D230"/>
    <mergeCell ref="B162:B225"/>
    <mergeCell ref="C162:C177"/>
    <mergeCell ref="C194:C209"/>
    <mergeCell ref="B231:D231"/>
    <mergeCell ref="C178:C193"/>
    <mergeCell ref="C210:C225"/>
    <mergeCell ref="C142:C157"/>
    <mergeCell ref="B14:B157"/>
    <mergeCell ref="B158:D158"/>
    <mergeCell ref="C126:C14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b471085-0d4f-4b3a-8de0-0f267b933c7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617DC3C28F72349BDAEF88BCFA7BEB9" ma:contentTypeVersion="18" ma:contentTypeDescription="Crear nuevo documento." ma:contentTypeScope="" ma:versionID="f2d9a301a5c6ecf556a0b04922bd0114">
  <xsd:schema xmlns:xsd="http://www.w3.org/2001/XMLSchema" xmlns:xs="http://www.w3.org/2001/XMLSchema" xmlns:p="http://schemas.microsoft.com/office/2006/metadata/properties" xmlns:ns3="1b471085-0d4f-4b3a-8de0-0f267b933c7d" xmlns:ns4="e6f9cfc5-a475-48a2-89ef-2d5e9325217b" targetNamespace="http://schemas.microsoft.com/office/2006/metadata/properties" ma:root="true" ma:fieldsID="c54082075fcc6ec8952d8121260bd5cc" ns3:_="" ns4:_="">
    <xsd:import namespace="1b471085-0d4f-4b3a-8de0-0f267b933c7d"/>
    <xsd:import namespace="e6f9cfc5-a475-48a2-89ef-2d5e932521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471085-0d4f-4b3a-8de0-0f267b933c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f9cfc5-a475-48a2-89ef-2d5e9325217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17DD5A-1112-43F9-A02B-0118CC1F58B3}">
  <ds:schemaRefs>
    <ds:schemaRef ds:uri="http://schemas.microsoft.com/office/2006/metadata/properties"/>
    <ds:schemaRef ds:uri="http://schemas.microsoft.com/office/infopath/2007/PartnerControls"/>
    <ds:schemaRef ds:uri="1b471085-0d4f-4b3a-8de0-0f267b933c7d"/>
  </ds:schemaRefs>
</ds:datastoreItem>
</file>

<file path=customXml/itemProps2.xml><?xml version="1.0" encoding="utf-8"?>
<ds:datastoreItem xmlns:ds="http://schemas.openxmlformats.org/officeDocument/2006/customXml" ds:itemID="{70C927BD-BEBB-4F0F-9510-86A56BFCD2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EC99FA-1030-43C8-970A-E7AF6B7342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471085-0d4f-4b3a-8de0-0f267b933c7d"/>
    <ds:schemaRef ds:uri="e6f9cfc5-a475-48a2-89ef-2d5e932521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INDICE</vt:lpstr>
      <vt:lpstr>Cuadro 1</vt:lpstr>
      <vt:lpstr>Cuadro 2</vt:lpstr>
      <vt:lpstr>'Cuadro 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Paola Mendez</dc:creator>
  <cp:keywords/>
  <dc:description/>
  <cp:lastModifiedBy>Lina Tellez</cp:lastModifiedBy>
  <cp:revision/>
  <cp:lastPrinted>2024-12-20T15:03:25Z</cp:lastPrinted>
  <dcterms:created xsi:type="dcterms:W3CDTF">2015-06-05T18:19:34Z</dcterms:created>
  <dcterms:modified xsi:type="dcterms:W3CDTF">2024-12-20T15:03:36Z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0x010100E617DC3C28F72349BDAEF88BCFA7BEB9</vt:lpwstr>
  </property>
</Properties>
</file>